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tabRatio="833" activeTab="0"/>
  </bookViews>
  <sheets>
    <sheet name="F5_EAID" sheetId="1" r:id="rId1"/>
    <sheet name="EAI" sheetId="2" r:id="rId2"/>
    <sheet name="F6b_EAEPED_CA" sheetId="3" r:id="rId3"/>
    <sheet name="CETG" sheetId="4" r:id="rId4"/>
    <sheet name="F6a_EAEPED_COG" sheetId="5" r:id="rId5"/>
    <sheet name="F6c_EAEPED_CF" sheetId="6" r:id="rId6"/>
    <sheet name="F6d_EAEPED_CSP" sheetId="7" r:id="rId7"/>
    <sheet name="EN" sheetId="8" r:id="rId8"/>
    <sheet name="ID" sheetId="9" r:id="rId9"/>
    <sheet name="IPF" sheetId="10" r:id="rId10"/>
    <sheet name="1_Gto_Cat_Prog" sheetId="11" r:id="rId11"/>
  </sheets>
  <definedNames>
    <definedName name="_xlnm.Print_Titles" localSheetId="0">'F5_EAID'!$2:$8</definedName>
    <definedName name="_xlnm.Print_Titles" localSheetId="4">'F6a_EAEPED_COG'!$2:$9</definedName>
    <definedName name="_xlnm.Print_Titles" localSheetId="5">'F6c_EAEPED_CF'!$2:$9</definedName>
  </definedNames>
  <calcPr fullCalcOnLoad="1"/>
</workbook>
</file>

<file path=xl/sharedStrings.xml><?xml version="1.0" encoding="utf-8"?>
<sst xmlns="http://schemas.openxmlformats.org/spreadsheetml/2006/main" count="701" uniqueCount="399">
  <si>
    <t>(PESOS)</t>
  </si>
  <si>
    <t>(c)</t>
  </si>
  <si>
    <t>MUNICIPIO DE TEPIC NAYARIT (a)</t>
  </si>
  <si>
    <t>Del 1 de Enero al 31 de Diciembre de 2021 (b)</t>
  </si>
  <si>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</si>
  <si>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</si>
  <si>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</si>
  <si>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</si>
  <si>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</si>
  <si>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</si>
  <si>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</si>
  <si>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</si>
  <si>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</si>
  <si>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</si>
  <si>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</si>
  <si>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</si>
  <si>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</si>
  <si>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</si>
  <si>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</si>
  <si>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</si>
  <si>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</si>
  <si>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</si>
  <si>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</si>
  <si>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</si>
  <si>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</si>
  <si>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</si>
  <si>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</si>
  <si>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</si>
  <si>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</si>
  <si>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</si>
  <si>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</si>
  <si>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</si>
  <si>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</si>
  <si>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</si>
  <si>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</si>
  <si>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</si>
  <si>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</si>
  <si>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</si>
  <si>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</si>
  <si>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</si>
  <si>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</si>
  <si>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</si>
  <si>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</si>
  <si>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</si>
  <si>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</si>
  <si>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</si>
  <si>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</si>
  <si>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</si>
  <si>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</si>
  <si>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</si>
  <si>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</si>
  <si>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</si>
  <si>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</si>
  <si>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</si>
  <si>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</si>
  <si>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</si>
  <si>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</si>
  <si>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</si>
  <si>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</si>
  <si>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</si>
  <si>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</si>
  <si>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</si>
  <si>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</si>
  <si>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</si>
  <si>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</si>
  <si>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</si>
  <si>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</si>
  <si>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</si>
  <si>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</si>
  <si>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</si>
  <si>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</si>
  <si>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</si>
  <si>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</si>
  <si>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</si>
  <si>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</si>
  <si>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</si>
  <si>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</si>
  <si>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</si>
  <si>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</si>
  <si>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</si>
  <si>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</si>
  <si>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</si>
  <si>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</si>
  <si>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</si>
  <si>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</si>
  <si>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</si>
  <si>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</si>
  <si>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</si>
  <si>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</si>
  <si>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</si>
  <si>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</si>
  <si>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</si>
  <si>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</si>
  <si>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</si>
  <si>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 (I=A+B+C+D+E+F+G+H)</t>
  </si>
  <si>
    <t>SINDICATURA</t>
  </si>
  <si>
    <t>GOBIERNO MUNICIPAL</t>
  </si>
  <si>
    <t>ACERCAMIENTO A LA CIUDADANIA</t>
  </si>
  <si>
    <t>COMUNICACION SOCIAL</t>
  </si>
  <si>
    <t>COORDINACION DE ADMINISTRACION PUBLICA</t>
  </si>
  <si>
    <t>SECRETARIA DEL AYUNTAMIENTO</t>
  </si>
  <si>
    <t>DIRECCION DE GOBIERNO</t>
  </si>
  <si>
    <t>REGISTRO CIVIL</t>
  </si>
  <si>
    <t>PROTECCION A LA CIUDADANIA</t>
  </si>
  <si>
    <t>ATENCION DE LOS ASUNTOS JURIDICOS</t>
  </si>
  <si>
    <t>ADMINISTRACION DE LA HACIENDA MUNICIPAL</t>
  </si>
  <si>
    <t>DEUDA PUBLICA A LARGO PLAZO</t>
  </si>
  <si>
    <t>INVERSION PUBLICA PRODUCTIVA</t>
  </si>
  <si>
    <t>CAPTACION DE INGRESOS Y EL REGISTRO CONTABLE Y PRESUPUESTAL DE LOS INGRESOS</t>
  </si>
  <si>
    <t>DIRECCION DE EVALUACION Y SEGUIMIENTO</t>
  </si>
  <si>
    <t>ADMINISTRACION DE LOS RECURSOS FINANCIEROS, DEL REGISTRO CONTABLE Y PRESUPUESTAL DEL GASTO</t>
  </si>
  <si>
    <t>ADMINISTRACION DE LOS RECURSOS MATERIALES Y SERVICIOS GENERALES</t>
  </si>
  <si>
    <t>ADMINISTRACION DE LOS RECURSOS HUMANOS</t>
  </si>
  <si>
    <t>PENSIONADOS Y JUBILADOS</t>
  </si>
  <si>
    <t>ADMINISTRACION DE SISTEMAS Y USO DE TECNOLOGIA</t>
  </si>
  <si>
    <t>ADMINISTRAR EL PADRON INMOBILIARIO Y LA CAPTACION DE LOS IMPUESTOS MUNICIPALES Y DERECHOS CATASTRALES</t>
  </si>
  <si>
    <t>ADMINISTRAR LA SEGURIDAD PUBLICA Y VIAL DEL MUNICIPIO</t>
  </si>
  <si>
    <t>SEGURIDAD VIAL</t>
  </si>
  <si>
    <t>SEGURIDAD PUBLICA MUNICIPAL</t>
  </si>
  <si>
    <t>ADMINISTRACION DE LA OBRA PUBLICA MUNICIPAL</t>
  </si>
  <si>
    <t>CONSERVACION Y MANTENIMIENTO DE LOS BIENES MUNICIPALES</t>
  </si>
  <si>
    <t>OBRA PUBLICA MUNICIPAL</t>
  </si>
  <si>
    <t>Alacantarillado y Drenaje</t>
  </si>
  <si>
    <t>Urbanización</t>
  </si>
  <si>
    <t>Agua Potable</t>
  </si>
  <si>
    <t>Alumbrado y Electrificación</t>
  </si>
  <si>
    <t>Caminos Rurales</t>
  </si>
  <si>
    <t>Vivienda</t>
  </si>
  <si>
    <t>ADMINISTRACION DE DESARROLLO URBANO</t>
  </si>
  <si>
    <t>DESARROLLO URBANO</t>
  </si>
  <si>
    <t>MEDIO AMBIENTE</t>
  </si>
  <si>
    <t>ADMINISTRAR LOS SERVICIOS PUBLICOS MUNICIPALES</t>
  </si>
  <si>
    <t>MERCADOS</t>
  </si>
  <si>
    <t>PANTEONES</t>
  </si>
  <si>
    <t>RASTRO MUNICIPAL</t>
  </si>
  <si>
    <t>ALUMBRADO PUBLICO</t>
  </si>
  <si>
    <t>ASEO PUBLICO</t>
  </si>
  <si>
    <t>PARQUES Y JARDINES</t>
  </si>
  <si>
    <t>ADMINISTRACION DE LAS ACCIONES DE BIENESTAR SOCIAL DEL MUNICIPIO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</si>
  <si>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</si>
  <si>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</si>
  <si>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</si>
  <si>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</si>
  <si>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VIVIENDA</t>
  </si>
  <si>
    <t>CONSEJO MUNICIPAL PARA PERSONAS CON DISCAPACIDAD</t>
  </si>
  <si>
    <t>SERVICIOS DE SALUD MUNICIPAL</t>
  </si>
  <si>
    <t>DESARROLLO SOCIAL</t>
  </si>
  <si>
    <t>DESARROLLO ECONOMICO Y TURISMO</t>
  </si>
  <si>
    <t>DESARROLLO RURAL</t>
  </si>
  <si>
    <t>CONTRALORIA Y DESARROLLO ADMINISTRATIVO</t>
  </si>
  <si>
    <t>COMISION DE DERECHOS HUMANOS</t>
  </si>
  <si>
    <t>COMISIONADOS DIF</t>
  </si>
  <si>
    <t>SUBSIDIOS DIF</t>
  </si>
  <si>
    <t>SUBSIDIOS IMPLAN</t>
  </si>
  <si>
    <t>SUBSIDIOS SIAPA</t>
  </si>
  <si>
    <t>FORTASEG</t>
  </si>
  <si>
    <t>SUBSIDIOS PARA EL DESARROLLO SOCIAL</t>
  </si>
  <si>
    <t>FORDECYT</t>
  </si>
  <si>
    <t>FONDO III</t>
  </si>
  <si>
    <t>Alcantarillado y Drenaje</t>
  </si>
  <si>
    <t>Infraestructura Productiva Rural</t>
  </si>
  <si>
    <t>Gastos Indirectos</t>
  </si>
  <si>
    <t>PRODIM</t>
  </si>
  <si>
    <t>FONDO IV</t>
  </si>
  <si>
    <t>Seguridad Pública</t>
  </si>
  <si>
    <t>Energía Eléctrica</t>
  </si>
  <si>
    <t>Convenio FORTASEG</t>
  </si>
  <si>
    <t>Deuda Pública</t>
  </si>
  <si>
    <t>Derechos y Aprovechamientos por Concepto de Agua</t>
  </si>
  <si>
    <t>CONAFOR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</si>
  <si>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</si>
  <si>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</si>
  <si>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</si>
  <si>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</si>
  <si>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</si>
  <si>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</si>
  <si>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</si>
  <si>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</si>
  <si>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</si>
  <si>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</si>
  <si>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</si>
  <si>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</si>
  <si>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</si>
  <si>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</si>
  <si>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</si>
  <si>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</si>
  <si>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</si>
  <si>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</si>
  <si>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</si>
  <si>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</si>
  <si>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</si>
  <si>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</si>
  <si>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</si>
  <si>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</si>
  <si>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</si>
  <si>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</si>
  <si>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</si>
  <si>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</si>
  <si>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</si>
  <si>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</si>
  <si>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</si>
  <si>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</si>
  <si>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</si>
  <si>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</si>
  <si>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</si>
  <si>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</si>
  <si>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MUNICIPIO DE TEPIC NAYARIT</t>
  </si>
  <si>
    <t>Estado Analítico de Ingresos</t>
  </si>
  <si>
    <t>Del 01/ene./2021 Al 31/dic./2021</t>
  </si>
  <si>
    <t>Rubro de Ingresos</t>
  </si>
  <si>
    <t>Ingreso</t>
  </si>
  <si>
    <t>Diferencia
(6=5-1)</t>
  </si>
  <si>
    <t>Estimado
(1)</t>
  </si>
  <si>
    <t>Ampliaciones y Reducciones
(2)</t>
  </si>
  <si>
    <t>Modificado
(3=1+2)</t>
  </si>
  <si>
    <t>Devengado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</si>
  <si>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</si>
  <si>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</si>
  <si>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</si>
  <si>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</si>
  <si>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</si>
  <si>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</si>
  <si>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</si>
  <si>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</si>
  <si>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</si>
  <si>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</si>
  <si>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</si>
  <si>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         Total</t>
  </si>
  <si>
    <t xml:space="preserve">         Ingresos Excedentes</t>
  </si>
  <si>
    <t>Estado Analítico de Ingresos por Fuente de Financiamiento</t>
  </si>
  <si>
    <t>Ampliaciones / (Reducciones)
(2)</t>
  </si>
  <si>
    <t>Ingresos del Poder Ejecutivo Federal o Estatal y
de los Municipios</t>
  </si>
  <si>
    <t xml:space="preserve">Ingresos de los Entes Públicos de los Poderes Legislativo y Judicial, de los Órganos Autónomos
y del Sector Paraestatal o Paramunicipal, así como de las Empresas Productivas del Estado </t>
  </si>
  <si>
    <t>Ingresos Derivados de Financiamiento</t>
  </si>
  <si>
    <t>Z</t>
  </si>
  <si>
    <t>Estado Analítico de Ingresos Detallado - LDF</t>
  </si>
  <si>
    <t>Diferencia (e)</t>
  </si>
  <si>
    <t>Concepto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</si>
  <si>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</si>
  <si>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</si>
  <si>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</si>
  <si>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</si>
  <si>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</si>
  <si>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</si>
  <si>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</si>
  <si>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</si>
  <si>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</si>
  <si>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</si>
  <si>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</si>
  <si>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</si>
  <si>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</si>
  <si>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</si>
  <si>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</si>
  <si>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</si>
  <si>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</si>
  <si>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</si>
  <si>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</si>
  <si>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</si>
  <si>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</si>
  <si>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</si>
  <si>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</si>
  <si>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</si>
  <si>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</si>
  <si>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</si>
  <si>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</si>
  <si>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</si>
  <si>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</si>
  <si>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</si>
  <si>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</si>
  <si>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</si>
  <si>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</si>
  <si>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</si>
  <si>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</si>
  <si>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</si>
  <si>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</si>
  <si>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</si>
  <si>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</si>
  <si>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</si>
  <si>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</si>
  <si>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</si>
  <si>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</si>
  <si>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</si>
  <si>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</si>
  <si>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</si>
  <si>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</si>
  <si>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</si>
  <si>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</si>
  <si>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</si>
  <si>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</si>
  <si>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</si>
  <si>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</si>
  <si>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</si>
  <si>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</si>
  <si>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</si>
  <si>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</si>
  <si>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</si>
  <si>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</si>
  <si>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</si>
  <si>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</si>
  <si>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</si>
  <si>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</si>
  <si>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</si>
  <si>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</si>
  <si>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</si>
  <si>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</si>
  <si>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</si>
  <si>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</si>
  <si>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</si>
  <si>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</si>
  <si>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</si>
  <si>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</si>
  <si>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</si>
  <si>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</si>
  <si>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</si>
  <si>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</si>
  <si>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</si>
  <si>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</si>
  <si>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 Analítico del Ejercicio del Presupuesto de Egresos</t>
  </si>
  <si>
    <t>Clasificación Económica (por Tipo de Gasto)</t>
  </si>
  <si>
    <t>Del 1 de Enero al 31 de Diciembre de 2021</t>
  </si>
  <si>
    <t xml:space="preserve">Egresos </t>
  </si>
  <si>
    <t>Subejercicio</t>
  </si>
  <si>
    <t>Aprobado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</si>
  <si>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</si>
  <si>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</si>
  <si>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</si>
  <si>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</si>
  <si>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</si>
  <si>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</si>
  <si>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</si>
  <si>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</si>
  <si>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Endeudamiento Neto</t>
  </si>
  <si>
    <t>Identificación de Crédito o Instrumento</t>
  </si>
  <si>
    <t>Total Créditos Bancarios</t>
  </si>
  <si>
    <t>Otros Instrumentos de Deuda</t>
  </si>
  <si>
    <t>Total Otros Instrumentos de Deuda</t>
  </si>
  <si>
    <t>Intereses de la Deuda</t>
  </si>
  <si>
    <t>Créditos Bancarios</t>
  </si>
  <si>
    <t>BANCO MERCANTIL DEL NORTE, S.A.</t>
  </si>
  <si>
    <t>BANSI, S.A. INSTITUCION DE BANCA MULTIPLE</t>
  </si>
  <si>
    <t>Indicadores de Postura Fiscal</t>
  </si>
  <si>
    <t xml:space="preserve">(Cifras en pesos) </t>
  </si>
  <si>
    <t>Estimado/Aprobado</t>
  </si>
  <si>
    <t>Recaudado/Pagado</t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</si>
  <si>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</si>
  <si>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</si>
  <si>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</si>
  <si>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</si>
  <si>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</si>
  <si>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</si>
  <si>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</si>
  <si>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</si>
  <si>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</si>
  <si>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</si>
  <si>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</si>
  <si>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</si>
  <si>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Financiamiento Neto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</si>
  <si>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</si>
  <si>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</si>
  <si>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</si>
  <si>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</si>
  <si>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</si>
  <si>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</si>
  <si>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</si>
  <si>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</si>
  <si>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</si>
  <si>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</si>
  <si>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</si>
  <si>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</si>
  <si>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</si>
  <si>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</si>
  <si>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</si>
  <si>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</si>
  <si>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</si>
  <si>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</si>
  <si>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</si>
  <si>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</si>
  <si>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</si>
  <si>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</si>
  <si>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</si>
  <si>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</si>
  <si>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</si>
  <si>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</si>
  <si>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</si>
  <si>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</si>
  <si>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</si>
  <si>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</si>
  <si>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</si>
  <si>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</si>
  <si>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</si>
  <si>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</si>
  <si>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Del 01/oct./2021 Al 31/dic./2021</t>
  </si>
  <si>
    <t>Total de Intereses de Créditos Bancarios</t>
  </si>
  <si>
    <t>Total de Intereses de Otros Instrumentos de Deuda</t>
  </si>
  <si>
    <t>Total</t>
  </si>
  <si>
    <t>Contratación/Colocación
A</t>
  </si>
  <si>
    <t>Amortización
B</t>
  </si>
  <si>
    <t>Endeudamiento Neto
C=A-B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</si>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</sst>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0_ ;\-0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3"/>
      <color indexed="8"/>
      <name val="Arial"/>
      <family val="0"/>
    </font>
    <font>
      <sz val="1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Tahoma"/>
      <family val="0"/>
    </font>
    <font>
      <b/>
      <sz val="8.5"/>
      <color indexed="8"/>
      <name val="Arial"/>
      <family val="0"/>
    </font>
    <font>
      <b/>
      <sz val="7"/>
      <color indexed="8"/>
      <name val="Arial"/>
      <family val="0"/>
    </font>
    <font>
      <b/>
      <sz val="6.8"/>
      <color indexed="8"/>
      <name val="Arial"/>
      <family val="0"/>
    </font>
    <font>
      <sz val="6.75"/>
      <color indexed="8"/>
      <name val="Arial"/>
      <family val="0"/>
    </font>
    <font>
      <b/>
      <sz val="8.25"/>
      <color indexed="8"/>
      <name val="Arial"/>
      <family val="0"/>
    </font>
    <font>
      <b/>
      <sz val="6.75"/>
      <color indexed="8"/>
      <name val="Arial"/>
      <family val="0"/>
    </font>
    <font>
      <b/>
      <sz val="6.75"/>
      <color indexed="9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6.75"/>
      <color rgb="FF000000"/>
      <name val="Arial"/>
      <family val="0"/>
    </font>
    <font>
      <b/>
      <sz val="6.75"/>
      <color rgb="FF000000"/>
      <name val="Arial"/>
      <family val="0"/>
    </font>
    <font>
      <sz val="7"/>
      <color rgb="FF000000"/>
      <name val="Arial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.25"/>
      <color rgb="FF000000"/>
      <name val="Arial"/>
      <family val="0"/>
    </font>
    <font>
      <sz val="8"/>
      <color rgb="FF000000"/>
      <name val="Arial"/>
      <family val="0"/>
    </font>
    <font>
      <b/>
      <sz val="6.75"/>
      <color rgb="FFFFFFFF"/>
      <name val="Arial"/>
      <family val="0"/>
    </font>
    <font>
      <b/>
      <sz val="10"/>
      <color rgb="FF000000"/>
      <name val="Arial"/>
      <family val="0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  <font>
      <sz val="8"/>
      <color rgb="FF000000"/>
      <name val="Tahoma"/>
      <family val="0"/>
    </font>
    <font>
      <b/>
      <sz val="8"/>
      <color rgb="FF000000"/>
      <name val="Arial"/>
      <family val="0"/>
    </font>
    <font>
      <b/>
      <sz val="6.8"/>
      <color rgb="FF000000"/>
      <name val="Arial"/>
      <family val="0"/>
    </font>
    <font>
      <sz val="6"/>
      <color rgb="FF000000"/>
      <name val="Arial"/>
      <family val="0"/>
    </font>
    <font>
      <b/>
      <sz val="8.5"/>
      <color rgb="FF000000"/>
      <name val="Arial"/>
      <family val="0"/>
    </font>
    <font>
      <b/>
      <sz val="13"/>
      <color rgb="FF000000"/>
      <name val="Arial"/>
      <family val="0"/>
    </font>
    <font>
      <sz val="1"/>
      <color rgb="FF000000"/>
      <name val="Arial"/>
      <family val="0"/>
    </font>
    <font>
      <b/>
      <sz val="12"/>
      <color rgb="FF000000"/>
      <name val="Arial"/>
      <family val="0"/>
    </font>
    <font>
      <b/>
      <sz val="11"/>
      <color rgb="FF000000"/>
      <name val="Arial"/>
      <family val="0"/>
    </font>
    <font>
      <sz val="10"/>
      <color rgb="FF000000"/>
      <name val="Arial"/>
      <family val="0"/>
    </font>
    <font>
      <sz val="8.2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thin"/>
      <top style="medium"/>
      <bottom style="medium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3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168" fontId="64" fillId="0" borderId="13" xfId="0" applyNumberFormat="1" applyFont="1" applyBorder="1" applyAlignment="1">
      <alignment horizontal="right" vertical="center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168" fontId="63" fillId="0" borderId="13" xfId="0" applyNumberFormat="1" applyFont="1" applyBorder="1" applyAlignment="1">
      <alignment horizontal="right" vertical="center"/>
    </xf>
    <xf numFmtId="0" fontId="63" fillId="0" borderId="14" xfId="0" applyFont="1" applyBorder="1" applyAlignment="1">
      <alignment horizontal="left" vertical="center" indent="3"/>
    </xf>
    <xf numFmtId="0" fontId="63" fillId="0" borderId="15" xfId="0" applyFont="1" applyBorder="1" applyAlignment="1">
      <alignment/>
    </xf>
    <xf numFmtId="168" fontId="63" fillId="0" borderId="15" xfId="0" applyNumberFormat="1" applyFont="1" applyBorder="1" applyAlignment="1">
      <alignment horizontal="right" vertical="center"/>
    </xf>
    <xf numFmtId="0" fontId="63" fillId="0" borderId="16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168" fontId="63" fillId="0" borderId="18" xfId="0" applyNumberFormat="1" applyFont="1" applyBorder="1" applyAlignment="1">
      <alignment horizontal="right" vertical="center"/>
    </xf>
    <xf numFmtId="168" fontId="63" fillId="0" borderId="17" xfId="0" applyNumberFormat="1" applyFont="1" applyBorder="1" applyAlignment="1">
      <alignment horizontal="right" vertical="center"/>
    </xf>
    <xf numFmtId="0" fontId="64" fillId="0" borderId="19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168" fontId="64" fillId="0" borderId="21" xfId="0" applyNumberFormat="1" applyFont="1" applyBorder="1" applyAlignment="1">
      <alignment horizontal="right" vertical="center"/>
    </xf>
    <xf numFmtId="0" fontId="64" fillId="0" borderId="14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3" fillId="0" borderId="22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168" fontId="63" fillId="0" borderId="23" xfId="0" applyNumberFormat="1" applyFont="1" applyBorder="1" applyAlignment="1">
      <alignment horizontal="right" vertical="center"/>
    </xf>
    <xf numFmtId="168" fontId="63" fillId="0" borderId="10" xfId="0" applyNumberFormat="1" applyFont="1" applyBorder="1" applyAlignment="1">
      <alignment horizontal="right" vertical="center"/>
    </xf>
    <xf numFmtId="0" fontId="64" fillId="0" borderId="13" xfId="0" applyFont="1" applyBorder="1" applyAlignment="1">
      <alignment horizontal="justify" vertical="center" wrapText="1"/>
    </xf>
    <xf numFmtId="168" fontId="64" fillId="0" borderId="24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 indent="1"/>
    </xf>
    <xf numFmtId="168" fontId="63" fillId="0" borderId="13" xfId="0" applyNumberFormat="1" applyFont="1" applyBorder="1" applyAlignment="1">
      <alignment horizontal="right" vertical="center" wrapText="1"/>
    </xf>
    <xf numFmtId="168" fontId="63" fillId="0" borderId="15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168" fontId="64" fillId="0" borderId="13" xfId="0" applyNumberFormat="1" applyFont="1" applyBorder="1" applyAlignment="1">
      <alignment horizontal="right" vertical="center" wrapText="1"/>
    </xf>
    <xf numFmtId="168" fontId="64" fillId="0" borderId="15" xfId="0" applyNumberFormat="1" applyFont="1" applyBorder="1" applyAlignment="1">
      <alignment horizontal="right" vertical="center" wrapText="1"/>
    </xf>
    <xf numFmtId="0" fontId="63" fillId="0" borderId="23" xfId="0" applyFont="1" applyBorder="1" applyAlignment="1">
      <alignment horizontal="justify" vertical="center" wrapText="1"/>
    </xf>
    <xf numFmtId="168" fontId="63" fillId="0" borderId="10" xfId="0" applyNumberFormat="1" applyFont="1" applyBorder="1" applyAlignment="1">
      <alignment horizontal="right" vertical="center" wrapText="1"/>
    </xf>
    <xf numFmtId="0" fontId="63" fillId="0" borderId="25" xfId="0" applyFont="1" applyBorder="1" applyAlignment="1">
      <alignment/>
    </xf>
    <xf numFmtId="0" fontId="64" fillId="33" borderId="26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justify" vertical="center" wrapText="1"/>
    </xf>
    <xf numFmtId="0" fontId="63" fillId="0" borderId="15" xfId="0" applyFont="1" applyBorder="1" applyAlignment="1">
      <alignment horizontal="right" vertical="center" wrapText="1"/>
    </xf>
    <xf numFmtId="0" fontId="64" fillId="0" borderId="13" xfId="0" applyFont="1" applyBorder="1" applyAlignment="1">
      <alignment horizontal="left" vertical="center"/>
    </xf>
    <xf numFmtId="168" fontId="64" fillId="0" borderId="15" xfId="0" applyNumberFormat="1" applyFont="1" applyBorder="1" applyAlignment="1">
      <alignment vertical="center"/>
    </xf>
    <xf numFmtId="0" fontId="63" fillId="0" borderId="13" xfId="0" applyFont="1" applyBorder="1" applyAlignment="1">
      <alignment horizontal="left" vertical="center" indent="2"/>
    </xf>
    <xf numFmtId="168" fontId="63" fillId="0" borderId="15" xfId="0" applyNumberFormat="1" applyFont="1" applyBorder="1" applyAlignment="1">
      <alignment vertical="center"/>
    </xf>
    <xf numFmtId="0" fontId="63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 wrapText="1" indent="2"/>
    </xf>
    <xf numFmtId="0" fontId="63" fillId="0" borderId="18" xfId="0" applyFont="1" applyBorder="1" applyAlignment="1">
      <alignment horizontal="left" vertical="center" indent="2"/>
    </xf>
    <xf numFmtId="168" fontId="63" fillId="0" borderId="17" xfId="0" applyNumberFormat="1" applyFont="1" applyBorder="1" applyAlignment="1">
      <alignment vertical="center"/>
    </xf>
    <xf numFmtId="0" fontId="63" fillId="0" borderId="23" xfId="0" applyFont="1" applyBorder="1" applyAlignment="1">
      <alignment horizontal="left" vertical="center"/>
    </xf>
    <xf numFmtId="168" fontId="63" fillId="0" borderId="10" xfId="0" applyNumberFormat="1" applyFont="1" applyBorder="1" applyAlignment="1">
      <alignment vertical="center"/>
    </xf>
    <xf numFmtId="0" fontId="0" fillId="34" borderId="0" xfId="0" applyFill="1" applyAlignment="1">
      <alignment/>
    </xf>
    <xf numFmtId="7" fontId="65" fillId="34" borderId="27" xfId="0" applyNumberFormat="1" applyFont="1" applyFill="1" applyBorder="1" applyAlignment="1">
      <alignment horizontal="right" vertical="top" wrapText="1"/>
    </xf>
    <xf numFmtId="7" fontId="66" fillId="34" borderId="28" xfId="0" applyNumberFormat="1" applyFont="1" applyFill="1" applyBorder="1" applyAlignment="1">
      <alignment horizontal="right" vertical="top" wrapText="1"/>
    </xf>
    <xf numFmtId="7" fontId="67" fillId="34" borderId="27" xfId="0" applyNumberFormat="1" applyFont="1" applyFill="1" applyBorder="1" applyAlignment="1">
      <alignment horizontal="right" vertical="top" wrapText="1"/>
    </xf>
    <xf numFmtId="0" fontId="63" fillId="0" borderId="0" xfId="0" applyFont="1" applyAlignment="1">
      <alignment horizontal="right"/>
    </xf>
    <xf numFmtId="0" fontId="64" fillId="33" borderId="11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168" fontId="64" fillId="0" borderId="13" xfId="0" applyNumberFormat="1" applyFont="1" applyBorder="1" applyAlignment="1">
      <alignment vertical="center"/>
    </xf>
    <xf numFmtId="168" fontId="63" fillId="0" borderId="15" xfId="0" applyNumberFormat="1" applyFont="1" applyBorder="1" applyAlignment="1">
      <alignment horizontal="center" vertical="center"/>
    </xf>
    <xf numFmtId="168" fontId="63" fillId="0" borderId="13" xfId="0" applyNumberFormat="1" applyFont="1" applyBorder="1" applyAlignment="1">
      <alignment horizontal="left" vertical="center" indent="1"/>
    </xf>
    <xf numFmtId="168" fontId="63" fillId="0" borderId="13" xfId="0" applyNumberFormat="1" applyFont="1" applyBorder="1" applyAlignment="1">
      <alignment horizontal="left" vertical="center" wrapText="1" indent="1"/>
    </xf>
    <xf numFmtId="168" fontId="63" fillId="0" borderId="29" xfId="0" applyNumberFormat="1" applyFont="1" applyBorder="1" applyAlignment="1">
      <alignment horizontal="right" vertical="center"/>
    </xf>
    <xf numFmtId="168" fontId="63" fillId="0" borderId="13" xfId="0" applyNumberFormat="1" applyFont="1" applyBorder="1" applyAlignment="1">
      <alignment horizontal="left" vertical="center" indent="3"/>
    </xf>
    <xf numFmtId="168" fontId="63" fillId="0" borderId="13" xfId="0" applyNumberFormat="1" applyFont="1" applyBorder="1" applyAlignment="1">
      <alignment horizontal="left" vertical="center" wrapText="1" indent="3"/>
    </xf>
    <xf numFmtId="168" fontId="63" fillId="0" borderId="13" xfId="0" applyNumberFormat="1" applyFont="1" applyBorder="1" applyAlignment="1">
      <alignment horizontal="left" vertical="center"/>
    </xf>
    <xf numFmtId="168" fontId="64" fillId="0" borderId="13" xfId="0" applyNumberFormat="1" applyFont="1" applyBorder="1" applyAlignment="1">
      <alignment vertical="center" wrapText="1"/>
    </xf>
    <xf numFmtId="168" fontId="64" fillId="0" borderId="15" xfId="0" applyNumberFormat="1" applyFont="1" applyBorder="1" applyAlignment="1">
      <alignment horizontal="right" vertical="center"/>
    </xf>
    <xf numFmtId="168" fontId="64" fillId="0" borderId="29" xfId="0" applyNumberFormat="1" applyFont="1" applyBorder="1" applyAlignment="1">
      <alignment horizontal="right" vertical="center"/>
    </xf>
    <xf numFmtId="168" fontId="63" fillId="0" borderId="13" xfId="0" applyNumberFormat="1" applyFont="1" applyBorder="1" applyAlignment="1">
      <alignment vertical="center"/>
    </xf>
    <xf numFmtId="168" fontId="63" fillId="33" borderId="15" xfId="0" applyNumberFormat="1" applyFont="1" applyFill="1" applyBorder="1" applyAlignment="1">
      <alignment horizontal="right" vertical="center"/>
    </xf>
    <xf numFmtId="168" fontId="63" fillId="33" borderId="15" xfId="0" applyNumberFormat="1" applyFont="1" applyFill="1" applyBorder="1" applyAlignment="1">
      <alignment horizontal="center" vertical="center"/>
    </xf>
    <xf numFmtId="168" fontId="63" fillId="0" borderId="15" xfId="0" applyNumberFormat="1" applyFont="1" applyBorder="1" applyAlignment="1">
      <alignment horizontal="justify" vertical="center"/>
    </xf>
    <xf numFmtId="168" fontId="63" fillId="0" borderId="18" xfId="0" applyNumberFormat="1" applyFont="1" applyBorder="1" applyAlignment="1">
      <alignment horizontal="left" vertical="center" indent="1"/>
    </xf>
    <xf numFmtId="168" fontId="63" fillId="0" borderId="17" xfId="0" applyNumberFormat="1" applyFont="1" applyBorder="1" applyAlignment="1">
      <alignment horizontal="center" vertical="center"/>
    </xf>
    <xf numFmtId="168" fontId="63" fillId="0" borderId="13" xfId="0" applyNumberFormat="1" applyFont="1" applyBorder="1" applyAlignment="1">
      <alignment horizontal="left" vertical="center" wrapText="1"/>
    </xf>
    <xf numFmtId="168" fontId="63" fillId="0" borderId="23" xfId="0" applyNumberFormat="1" applyFont="1" applyBorder="1" applyAlignment="1">
      <alignment horizontal="left" vertical="center" wrapText="1"/>
    </xf>
    <xf numFmtId="168" fontId="63" fillId="0" borderId="10" xfId="0" applyNumberFormat="1" applyFont="1" applyBorder="1" applyAlignment="1">
      <alignment horizontal="justify" vertical="center"/>
    </xf>
    <xf numFmtId="0" fontId="64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 indent="2"/>
    </xf>
    <xf numFmtId="0" fontId="64" fillId="0" borderId="22" xfId="0" applyFont="1" applyBorder="1" applyAlignment="1">
      <alignment horizontal="left" vertical="center" wrapText="1"/>
    </xf>
    <xf numFmtId="168" fontId="64" fillId="0" borderId="23" xfId="0" applyNumberFormat="1" applyFont="1" applyBorder="1" applyAlignment="1">
      <alignment horizontal="right" vertical="center" wrapText="1"/>
    </xf>
    <xf numFmtId="168" fontId="64" fillId="0" borderId="10" xfId="0" applyNumberFormat="1" applyFont="1" applyBorder="1" applyAlignment="1">
      <alignment horizontal="right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30" xfId="0" applyFont="1" applyFill="1" applyBorder="1" applyAlignment="1">
      <alignment horizontal="justify" vertical="center" wrapText="1"/>
    </xf>
    <xf numFmtId="0" fontId="2" fillId="36" borderId="31" xfId="0" applyFont="1" applyFill="1" applyBorder="1" applyAlignment="1">
      <alignment horizontal="justify" vertical="center" wrapText="1"/>
    </xf>
    <xf numFmtId="3" fontId="2" fillId="36" borderId="32" xfId="0" applyNumberFormat="1" applyFont="1" applyFill="1" applyBorder="1" applyAlignment="1">
      <alignment horizontal="right" vertical="center" wrapText="1"/>
    </xf>
    <xf numFmtId="168" fontId="2" fillId="36" borderId="33" xfId="0" applyNumberFormat="1" applyFont="1" applyFill="1" applyBorder="1" applyAlignment="1" applyProtection="1">
      <alignment horizontal="right" vertical="center" wrapText="1"/>
      <protection locked="0"/>
    </xf>
    <xf numFmtId="168" fontId="2" fillId="36" borderId="33" xfId="0" applyNumberFormat="1" applyFont="1" applyFill="1" applyBorder="1" applyAlignment="1">
      <alignment horizontal="right" vertical="center" wrapText="1"/>
    </xf>
    <xf numFmtId="0" fontId="2" fillId="36" borderId="34" xfId="0" applyFont="1" applyFill="1" applyBorder="1" applyAlignment="1">
      <alignment horizontal="justify" vertical="center" wrapText="1"/>
    </xf>
    <xf numFmtId="0" fontId="2" fillId="36" borderId="35" xfId="0" applyFont="1" applyFill="1" applyBorder="1" applyAlignment="1">
      <alignment horizontal="justify" vertical="center" wrapText="1"/>
    </xf>
    <xf numFmtId="0" fontId="3" fillId="36" borderId="36" xfId="0" applyFont="1" applyFill="1" applyBorder="1" applyAlignment="1">
      <alignment horizontal="justify" vertical="center" wrapText="1"/>
    </xf>
    <xf numFmtId="0" fontId="3" fillId="36" borderId="37" xfId="0" applyFont="1" applyFill="1" applyBorder="1" applyAlignment="1">
      <alignment horizontal="justify" vertical="center" wrapText="1"/>
    </xf>
    <xf numFmtId="168" fontId="2" fillId="36" borderId="38" xfId="0" applyNumberFormat="1" applyFont="1" applyFill="1" applyBorder="1" applyAlignment="1">
      <alignment horizontal="right" vertical="center" wrapText="1"/>
    </xf>
    <xf numFmtId="168" fontId="3" fillId="36" borderId="38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/>
    </xf>
    <xf numFmtId="169" fontId="5" fillId="35" borderId="39" xfId="49" applyNumberFormat="1" applyFont="1" applyFill="1" applyBorder="1" applyAlignment="1" applyProtection="1">
      <alignment horizontal="center" vertical="center"/>
      <protection/>
    </xf>
    <xf numFmtId="169" fontId="5" fillId="35" borderId="39" xfId="49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70" fillId="0" borderId="0" xfId="0" applyFont="1" applyAlignment="1">
      <alignment/>
    </xf>
    <xf numFmtId="0" fontId="70" fillId="34" borderId="30" xfId="0" applyFont="1" applyFill="1" applyBorder="1" applyAlignment="1">
      <alignment horizontal="justify" vertical="center" wrapText="1"/>
    </xf>
    <xf numFmtId="0" fontId="70" fillId="34" borderId="31" xfId="0" applyFont="1" applyFill="1" applyBorder="1" applyAlignment="1">
      <alignment horizontal="justify" vertical="center" wrapText="1"/>
    </xf>
    <xf numFmtId="0" fontId="70" fillId="34" borderId="32" xfId="0" applyFont="1" applyFill="1" applyBorder="1" applyAlignment="1">
      <alignment horizontal="justify" vertical="center" wrapText="1"/>
    </xf>
    <xf numFmtId="3" fontId="70" fillId="34" borderId="40" xfId="0" applyNumberFormat="1" applyFont="1" applyFill="1" applyBorder="1" applyAlignment="1">
      <alignment horizontal="right" vertical="center" wrapText="1"/>
    </xf>
    <xf numFmtId="0" fontId="70" fillId="0" borderId="36" xfId="0" applyFont="1" applyBorder="1" applyAlignment="1">
      <alignment/>
    </xf>
    <xf numFmtId="0" fontId="71" fillId="34" borderId="37" xfId="0" applyFont="1" applyFill="1" applyBorder="1" applyAlignment="1">
      <alignment vertical="center" wrapText="1"/>
    </xf>
    <xf numFmtId="3" fontId="70" fillId="34" borderId="38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41" xfId="0" applyFont="1" applyBorder="1" applyAlignment="1">
      <alignment/>
    </xf>
    <xf numFmtId="0" fontId="71" fillId="34" borderId="39" xfId="0" applyFont="1" applyFill="1" applyBorder="1" applyAlignment="1">
      <alignment vertical="center" wrapText="1"/>
    </xf>
    <xf numFmtId="3" fontId="70" fillId="34" borderId="42" xfId="0" applyNumberFormat="1" applyFont="1" applyFill="1" applyBorder="1" applyAlignment="1" applyProtection="1">
      <alignment horizontal="right" vertical="center" wrapText="1"/>
      <protection locked="0"/>
    </xf>
    <xf numFmtId="3" fontId="70" fillId="34" borderId="32" xfId="0" applyNumberFormat="1" applyFont="1" applyFill="1" applyBorder="1" applyAlignment="1">
      <alignment horizontal="right" vertical="center" wrapText="1"/>
    </xf>
    <xf numFmtId="0" fontId="71" fillId="34" borderId="30" xfId="0" applyFont="1" applyFill="1" applyBorder="1" applyAlignment="1">
      <alignment horizontal="justify" vertical="center" wrapText="1"/>
    </xf>
    <xf numFmtId="0" fontId="71" fillId="34" borderId="31" xfId="0" applyFont="1" applyFill="1" applyBorder="1" applyAlignment="1">
      <alignment horizontal="justify" vertical="center" wrapText="1"/>
    </xf>
    <xf numFmtId="3" fontId="70" fillId="34" borderId="32" xfId="0" applyNumberFormat="1" applyFont="1" applyFill="1" applyBorder="1" applyAlignment="1" applyProtection="1">
      <alignment horizontal="right" vertical="center" wrapText="1"/>
      <protection locked="0"/>
    </xf>
    <xf numFmtId="0" fontId="70" fillId="34" borderId="0" xfId="0" applyFont="1" applyFill="1" applyAlignment="1">
      <alignment/>
    </xf>
    <xf numFmtId="0" fontId="70" fillId="34" borderId="32" xfId="0" applyFont="1" applyFill="1" applyBorder="1" applyAlignment="1">
      <alignment horizontal="right" vertical="center" wrapText="1"/>
    </xf>
    <xf numFmtId="0" fontId="70" fillId="34" borderId="34" xfId="0" applyFont="1" applyFill="1" applyBorder="1" applyAlignment="1">
      <alignment horizontal="justify" vertical="center" wrapText="1"/>
    </xf>
    <xf numFmtId="0" fontId="70" fillId="34" borderId="35" xfId="0" applyFont="1" applyFill="1" applyBorder="1" applyAlignment="1">
      <alignment horizontal="justify" vertical="center" wrapText="1"/>
    </xf>
    <xf numFmtId="3" fontId="70" fillId="34" borderId="33" xfId="0" applyNumberFormat="1" applyFont="1" applyFill="1" applyBorder="1" applyAlignment="1">
      <alignment horizontal="right" vertical="center" wrapText="1"/>
    </xf>
    <xf numFmtId="3" fontId="70" fillId="34" borderId="40" xfId="0" applyNumberFormat="1" applyFont="1" applyFill="1" applyBorder="1" applyAlignment="1" applyProtection="1">
      <alignment horizontal="right" vertical="center" wrapText="1"/>
      <protection locked="0"/>
    </xf>
    <xf numFmtId="3" fontId="70" fillId="34" borderId="43" xfId="0" applyNumberFormat="1" applyFont="1" applyFill="1" applyBorder="1" applyAlignment="1" applyProtection="1">
      <alignment horizontal="right" vertical="center" wrapText="1"/>
      <protection locked="0"/>
    </xf>
    <xf numFmtId="0" fontId="71" fillId="34" borderId="34" xfId="0" applyFont="1" applyFill="1" applyBorder="1" applyAlignment="1">
      <alignment horizontal="justify" vertical="center" wrapText="1"/>
    </xf>
    <xf numFmtId="0" fontId="71" fillId="34" borderId="35" xfId="0" applyFont="1" applyFill="1" applyBorder="1" applyAlignment="1">
      <alignment horizontal="justify" vertical="center" wrapText="1"/>
    </xf>
    <xf numFmtId="3" fontId="71" fillId="34" borderId="40" xfId="0" applyNumberFormat="1" applyFont="1" applyFill="1" applyBorder="1" applyAlignment="1">
      <alignment horizontal="right" vertical="center" wrapText="1"/>
    </xf>
    <xf numFmtId="3" fontId="70" fillId="34" borderId="33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Alignment="1">
      <alignment wrapText="1"/>
    </xf>
    <xf numFmtId="169" fontId="7" fillId="35" borderId="32" xfId="47" applyNumberFormat="1" applyFont="1" applyFill="1" applyBorder="1" applyAlignment="1" applyProtection="1">
      <alignment horizontal="center"/>
      <protection/>
    </xf>
    <xf numFmtId="3" fontId="72" fillId="0" borderId="35" xfId="0" applyNumberFormat="1" applyFont="1" applyBorder="1" applyAlignment="1">
      <alignment vertical="center" wrapText="1"/>
    </xf>
    <xf numFmtId="0" fontId="68" fillId="0" borderId="34" xfId="0" applyFont="1" applyBorder="1" applyAlignment="1">
      <alignment horizontal="justify" vertical="center" wrapText="1"/>
    </xf>
    <xf numFmtId="3" fontId="72" fillId="0" borderId="35" xfId="0" applyNumberFormat="1" applyFont="1" applyBorder="1" applyAlignment="1">
      <alignment horizontal="right" vertical="center" wrapText="1"/>
    </xf>
    <xf numFmtId="0" fontId="68" fillId="0" borderId="0" xfId="0" applyFont="1" applyAlignment="1">
      <alignment horizontal="justify" vertical="center" wrapText="1"/>
    </xf>
    <xf numFmtId="0" fontId="68" fillId="0" borderId="35" xfId="0" applyFont="1" applyBorder="1" applyAlignment="1">
      <alignment horizontal="justify" vertical="center" wrapText="1"/>
    </xf>
    <xf numFmtId="3" fontId="68" fillId="0" borderId="35" xfId="0" applyNumberFormat="1" applyFont="1" applyBorder="1" applyAlignment="1" applyProtection="1">
      <alignment horizontal="right" vertical="center" wrapText="1"/>
      <protection locked="0"/>
    </xf>
    <xf numFmtId="3" fontId="68" fillId="0" borderId="33" xfId="0" applyNumberFormat="1" applyFont="1" applyBorder="1" applyAlignment="1" applyProtection="1">
      <alignment horizontal="right" vertical="center" wrapText="1"/>
      <protection locked="0"/>
    </xf>
    <xf numFmtId="3" fontId="8" fillId="34" borderId="33" xfId="0" applyNumberFormat="1" applyFont="1" applyFill="1" applyBorder="1" applyAlignment="1">
      <alignment horizontal="right" vertical="center" wrapText="1"/>
    </xf>
    <xf numFmtId="3" fontId="68" fillId="34" borderId="33" xfId="0" applyNumberFormat="1" applyFont="1" applyFill="1" applyBorder="1" applyAlignment="1">
      <alignment horizontal="right" vertical="center" wrapText="1"/>
    </xf>
    <xf numFmtId="0" fontId="68" fillId="0" borderId="36" xfId="0" applyFont="1" applyBorder="1" applyAlignment="1">
      <alignment horizontal="justify" vertical="center" wrapText="1"/>
    </xf>
    <xf numFmtId="0" fontId="68" fillId="0" borderId="44" xfId="0" applyFont="1" applyBorder="1" applyAlignment="1">
      <alignment horizontal="justify" vertical="center" wrapText="1"/>
    </xf>
    <xf numFmtId="0" fontId="68" fillId="0" borderId="37" xfId="0" applyFont="1" applyBorder="1" applyAlignment="1">
      <alignment horizontal="justify" vertical="center" wrapText="1"/>
    </xf>
    <xf numFmtId="3" fontId="68" fillId="0" borderId="37" xfId="0" applyNumberFormat="1" applyFont="1" applyBorder="1" applyAlignment="1">
      <alignment horizontal="right" vertical="center" wrapText="1"/>
    </xf>
    <xf numFmtId="3" fontId="68" fillId="0" borderId="38" xfId="0" applyNumberFormat="1" applyFont="1" applyBorder="1" applyAlignment="1">
      <alignment horizontal="right" vertical="center" wrapText="1"/>
    </xf>
    <xf numFmtId="0" fontId="72" fillId="0" borderId="41" xfId="0" applyFont="1" applyBorder="1" applyAlignment="1">
      <alignment horizontal="justify" vertical="center" wrapText="1"/>
    </xf>
    <xf numFmtId="3" fontId="72" fillId="0" borderId="38" xfId="0" applyNumberFormat="1" applyFont="1" applyBorder="1" applyAlignment="1">
      <alignment horizontal="right" vertical="center" wrapText="1"/>
    </xf>
    <xf numFmtId="0" fontId="68" fillId="34" borderId="0" xfId="0" applyFont="1" applyFill="1" applyAlignment="1">
      <alignment horizontal="center"/>
    </xf>
    <xf numFmtId="169" fontId="5" fillId="35" borderId="32" xfId="47" applyNumberFormat="1" applyFont="1" applyFill="1" applyBorder="1" applyAlignment="1" applyProtection="1">
      <alignment horizontal="center"/>
      <protection/>
    </xf>
    <xf numFmtId="169" fontId="5" fillId="35" borderId="32" xfId="47" applyNumberFormat="1" applyFont="1" applyFill="1" applyBorder="1" applyAlignment="1" applyProtection="1">
      <alignment horizontal="center" vertical="center"/>
      <protection/>
    </xf>
    <xf numFmtId="169" fontId="5" fillId="35" borderId="30" xfId="47" applyNumberFormat="1" applyFont="1" applyFill="1" applyBorder="1" applyAlignment="1" applyProtection="1">
      <alignment horizontal="center" vertical="center"/>
      <protection/>
    </xf>
    <xf numFmtId="169" fontId="5" fillId="35" borderId="42" xfId="47" applyNumberFormat="1" applyFont="1" applyFill="1" applyBorder="1" applyAlignment="1" applyProtection="1">
      <alignment horizontal="center"/>
      <protection/>
    </xf>
    <xf numFmtId="169" fontId="5" fillId="35" borderId="41" xfId="47" applyNumberFormat="1" applyFont="1" applyFill="1" applyBorder="1" applyAlignment="1" applyProtection="1">
      <alignment horizontal="center"/>
      <protection/>
    </xf>
    <xf numFmtId="169" fontId="4" fillId="35" borderId="36" xfId="47" applyNumberFormat="1" applyFont="1" applyFill="1" applyBorder="1" applyAlignment="1" applyProtection="1">
      <alignment horizontal="right"/>
      <protection/>
    </xf>
    <xf numFmtId="169" fontId="4" fillId="35" borderId="44" xfId="47" applyNumberFormat="1" applyFont="1" applyFill="1" applyBorder="1" applyAlignment="1" applyProtection="1">
      <alignment horizontal="right"/>
      <protection/>
    </xf>
    <xf numFmtId="169" fontId="4" fillId="35" borderId="44" xfId="47" applyNumberFormat="1" applyFont="1" applyFill="1" applyBorder="1" applyAlignment="1" applyProtection="1">
      <alignment horizontal="center"/>
      <protection/>
    </xf>
    <xf numFmtId="169" fontId="4" fillId="35" borderId="37" xfId="47" applyNumberFormat="1" applyFont="1" applyFill="1" applyBorder="1" applyAlignment="1" applyProtection="1">
      <alignment/>
      <protection/>
    </xf>
    <xf numFmtId="0" fontId="64" fillId="33" borderId="24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47" xfId="0" applyFont="1" applyFill="1" applyBorder="1" applyAlignment="1">
      <alignment horizontal="center" vertical="center"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39" fontId="67" fillId="34" borderId="50" xfId="0" applyNumberFormat="1" applyFont="1" applyFill="1" applyBorder="1" applyAlignment="1">
      <alignment horizontal="left" vertical="top" wrapText="1"/>
    </xf>
    <xf numFmtId="0" fontId="73" fillId="34" borderId="51" xfId="0" applyFont="1" applyFill="1" applyBorder="1" applyAlignment="1">
      <alignment horizontal="left" vertical="top" wrapText="1"/>
    </xf>
    <xf numFmtId="39" fontId="66" fillId="34" borderId="52" xfId="0" applyNumberFormat="1" applyFont="1" applyFill="1" applyBorder="1" applyAlignment="1">
      <alignment horizontal="right" vertical="top" wrapText="1"/>
    </xf>
    <xf numFmtId="0" fontId="74" fillId="34" borderId="0" xfId="0" applyFont="1" applyFill="1" applyAlignment="1">
      <alignment horizontal="left" vertical="top" wrapText="1"/>
    </xf>
    <xf numFmtId="39" fontId="67" fillId="34" borderId="27" xfId="0" applyNumberFormat="1" applyFont="1" applyFill="1" applyBorder="1" applyAlignment="1">
      <alignment horizontal="right" vertical="top" wrapText="1"/>
    </xf>
    <xf numFmtId="7" fontId="66" fillId="34" borderId="28" xfId="0" applyNumberFormat="1" applyFont="1" applyFill="1" applyBorder="1" applyAlignment="1">
      <alignment horizontal="right" vertical="top" wrapText="1"/>
    </xf>
    <xf numFmtId="39" fontId="75" fillId="34" borderId="53" xfId="0" applyNumberFormat="1" applyFont="1" applyFill="1" applyBorder="1" applyAlignment="1">
      <alignment horizontal="right" vertical="top" wrapText="1"/>
    </xf>
    <xf numFmtId="0" fontId="76" fillId="34" borderId="54" xfId="0" applyFont="1" applyFill="1" applyBorder="1" applyAlignment="1">
      <alignment horizontal="left" wrapText="1"/>
    </xf>
    <xf numFmtId="39" fontId="67" fillId="34" borderId="54" xfId="0" applyNumberFormat="1" applyFont="1" applyFill="1" applyBorder="1" applyAlignment="1">
      <alignment horizontal="left" vertical="top" wrapText="1"/>
    </xf>
    <xf numFmtId="0" fontId="67" fillId="34" borderId="27" xfId="0" applyFont="1" applyFill="1" applyBorder="1" applyAlignment="1">
      <alignment horizontal="left" vertical="top" wrapText="1"/>
    </xf>
    <xf numFmtId="7" fontId="67" fillId="34" borderId="27" xfId="0" applyNumberFormat="1" applyFont="1" applyFill="1" applyBorder="1" applyAlignment="1">
      <alignment horizontal="right" vertical="top" wrapText="1"/>
    </xf>
    <xf numFmtId="0" fontId="77" fillId="34" borderId="55" xfId="0" applyFont="1" applyFill="1" applyBorder="1" applyAlignment="1">
      <alignment horizontal="left" wrapText="1"/>
    </xf>
    <xf numFmtId="0" fontId="65" fillId="34" borderId="27" xfId="0" applyFont="1" applyFill="1" applyBorder="1" applyAlignment="1">
      <alignment horizontal="left" vertical="top" wrapText="1"/>
    </xf>
    <xf numFmtId="7" fontId="65" fillId="34" borderId="27" xfId="0" applyNumberFormat="1" applyFont="1" applyFill="1" applyBorder="1" applyAlignment="1">
      <alignment horizontal="right" vertical="top" wrapText="1"/>
    </xf>
    <xf numFmtId="39" fontId="65" fillId="34" borderId="27" xfId="0" applyNumberFormat="1" applyFont="1" applyFill="1" applyBorder="1" applyAlignment="1">
      <alignment horizontal="right" vertical="top" wrapText="1"/>
    </xf>
    <xf numFmtId="0" fontId="78" fillId="34" borderId="0" xfId="0" applyFont="1" applyFill="1" applyAlignment="1">
      <alignment horizontal="right" wrapText="1"/>
    </xf>
    <xf numFmtId="0" fontId="79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horizontal="center" wrapText="1"/>
    </xf>
    <xf numFmtId="0" fontId="80" fillId="34" borderId="0" xfId="0" applyFont="1" applyFill="1" applyAlignment="1">
      <alignment horizontal="center" vertical="center" wrapText="1"/>
    </xf>
    <xf numFmtId="0" fontId="81" fillId="34" borderId="0" xfId="0" applyFont="1" applyFill="1" applyAlignment="1">
      <alignment horizontal="right" wrapText="1"/>
    </xf>
    <xf numFmtId="0" fontId="73" fillId="34" borderId="28" xfId="0" applyFont="1" applyFill="1" applyBorder="1" applyAlignment="1">
      <alignment horizontal="left" vertical="top" wrapText="1"/>
    </xf>
    <xf numFmtId="39" fontId="75" fillId="34" borderId="56" xfId="0" applyNumberFormat="1" applyFont="1" applyFill="1" applyBorder="1" applyAlignment="1">
      <alignment horizontal="right" vertical="top" wrapText="1"/>
    </xf>
    <xf numFmtId="0" fontId="65" fillId="34" borderId="55" xfId="0" applyFont="1" applyFill="1" applyBorder="1" applyAlignment="1">
      <alignment horizontal="left" vertical="top" wrapText="1"/>
    </xf>
    <xf numFmtId="0" fontId="82" fillId="34" borderId="0" xfId="0" applyFont="1" applyFill="1" applyAlignment="1">
      <alignment horizontal="left" wrapText="1"/>
    </xf>
    <xf numFmtId="0" fontId="74" fillId="34" borderId="0" xfId="0" applyFont="1" applyFill="1" applyAlignment="1">
      <alignment horizontal="center" wrapText="1"/>
    </xf>
    <xf numFmtId="0" fontId="67" fillId="34" borderId="0" xfId="0" applyFont="1" applyFill="1" applyAlignment="1">
      <alignment horizontal="right" vertical="center" wrapText="1"/>
    </xf>
    <xf numFmtId="0" fontId="83" fillId="34" borderId="0" xfId="0" applyFont="1" applyFill="1" applyAlignment="1">
      <alignment horizontal="center" vertical="center" wrapText="1"/>
    </xf>
    <xf numFmtId="0" fontId="84" fillId="34" borderId="0" xfId="0" applyFont="1" applyFill="1" applyAlignment="1">
      <alignment horizontal="center" vertical="top" wrapText="1"/>
    </xf>
    <xf numFmtId="0" fontId="85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horizontal="center" vertical="top" wrapText="1"/>
    </xf>
    <xf numFmtId="0" fontId="67" fillId="34" borderId="0" xfId="0" applyFont="1" applyFill="1" applyAlignment="1">
      <alignment horizontal="left" vertical="center" wrapText="1"/>
    </xf>
    <xf numFmtId="0" fontId="77" fillId="34" borderId="0" xfId="0" applyFont="1" applyFill="1" applyAlignment="1">
      <alignment horizontal="center" vertical="top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left" vertical="center" wrapText="1" indent="1"/>
    </xf>
    <xf numFmtId="0" fontId="3" fillId="36" borderId="35" xfId="0" applyFont="1" applyFill="1" applyBorder="1" applyAlignment="1">
      <alignment horizontal="left" vertical="center" wrapText="1" indent="1"/>
    </xf>
    <xf numFmtId="169" fontId="4" fillId="35" borderId="30" xfId="49" applyNumberFormat="1" applyFont="1" applyFill="1" applyBorder="1" applyAlignment="1" applyProtection="1">
      <alignment horizontal="center" vertical="center"/>
      <protection locked="0"/>
    </xf>
    <xf numFmtId="169" fontId="4" fillId="35" borderId="25" xfId="49" applyNumberFormat="1" applyFont="1" applyFill="1" applyBorder="1" applyAlignment="1" applyProtection="1">
      <alignment horizontal="center" vertical="center"/>
      <protection locked="0"/>
    </xf>
    <xf numFmtId="169" fontId="4" fillId="35" borderId="31" xfId="49" applyNumberFormat="1" applyFont="1" applyFill="1" applyBorder="1" applyAlignment="1" applyProtection="1">
      <alignment horizontal="center" vertical="center"/>
      <protection locked="0"/>
    </xf>
    <xf numFmtId="169" fontId="4" fillId="35" borderId="34" xfId="49" applyNumberFormat="1" applyFont="1" applyFill="1" applyBorder="1" applyAlignment="1" applyProtection="1">
      <alignment horizontal="center" vertical="center"/>
      <protection/>
    </xf>
    <xf numFmtId="169" fontId="4" fillId="35" borderId="0" xfId="49" applyNumberFormat="1" applyFont="1" applyFill="1" applyBorder="1" applyAlignment="1" applyProtection="1">
      <alignment horizontal="center" vertical="center"/>
      <protection/>
    </xf>
    <xf numFmtId="169" fontId="4" fillId="35" borderId="35" xfId="49" applyNumberFormat="1" applyFont="1" applyFill="1" applyBorder="1" applyAlignment="1" applyProtection="1">
      <alignment horizontal="center" vertical="center"/>
      <protection/>
    </xf>
    <xf numFmtId="169" fontId="4" fillId="35" borderId="36" xfId="49" applyNumberFormat="1" applyFont="1" applyFill="1" applyBorder="1" applyAlignment="1" applyProtection="1">
      <alignment horizontal="center" vertical="center"/>
      <protection/>
    </xf>
    <xf numFmtId="169" fontId="4" fillId="35" borderId="44" xfId="49" applyNumberFormat="1" applyFont="1" applyFill="1" applyBorder="1" applyAlignment="1" applyProtection="1">
      <alignment horizontal="center" vertical="center"/>
      <protection/>
    </xf>
    <xf numFmtId="169" fontId="4" fillId="35" borderId="37" xfId="49" applyNumberFormat="1" applyFont="1" applyFill="1" applyBorder="1" applyAlignment="1" applyProtection="1">
      <alignment horizontal="center" vertical="center"/>
      <protection/>
    </xf>
    <xf numFmtId="169" fontId="5" fillId="35" borderId="30" xfId="49" applyNumberFormat="1" applyFont="1" applyFill="1" applyBorder="1" applyAlignment="1" applyProtection="1">
      <alignment horizontal="left" vertical="center"/>
      <protection/>
    </xf>
    <xf numFmtId="169" fontId="5" fillId="35" borderId="31" xfId="49" applyNumberFormat="1" applyFont="1" applyFill="1" applyBorder="1" applyAlignment="1" applyProtection="1">
      <alignment horizontal="left" vertical="center"/>
      <protection/>
    </xf>
    <xf numFmtId="169" fontId="5" fillId="35" borderId="34" xfId="49" applyNumberFormat="1" applyFont="1" applyFill="1" applyBorder="1" applyAlignment="1" applyProtection="1">
      <alignment horizontal="left" vertical="center"/>
      <protection/>
    </xf>
    <xf numFmtId="169" fontId="5" fillId="35" borderId="35" xfId="49" applyNumberFormat="1" applyFont="1" applyFill="1" applyBorder="1" applyAlignment="1" applyProtection="1">
      <alignment horizontal="left" vertical="center"/>
      <protection/>
    </xf>
    <xf numFmtId="169" fontId="5" fillId="35" borderId="36" xfId="49" applyNumberFormat="1" applyFont="1" applyFill="1" applyBorder="1" applyAlignment="1" applyProtection="1">
      <alignment horizontal="left" vertical="center"/>
      <protection/>
    </xf>
    <xf numFmtId="169" fontId="5" fillId="35" borderId="37" xfId="49" applyNumberFormat="1" applyFont="1" applyFill="1" applyBorder="1" applyAlignment="1" applyProtection="1">
      <alignment horizontal="left" vertical="center"/>
      <protection/>
    </xf>
    <xf numFmtId="169" fontId="5" fillId="35" borderId="41" xfId="49" applyNumberFormat="1" applyFont="1" applyFill="1" applyBorder="1" applyAlignment="1" applyProtection="1">
      <alignment horizontal="center" vertical="center"/>
      <protection/>
    </xf>
    <xf numFmtId="169" fontId="5" fillId="35" borderId="57" xfId="49" applyNumberFormat="1" applyFont="1" applyFill="1" applyBorder="1" applyAlignment="1" applyProtection="1">
      <alignment horizontal="center" vertical="center"/>
      <protection/>
    </xf>
    <xf numFmtId="169" fontId="5" fillId="35" borderId="39" xfId="49" applyNumberFormat="1" applyFont="1" applyFill="1" applyBorder="1" applyAlignment="1" applyProtection="1">
      <alignment horizontal="center" vertical="center"/>
      <protection/>
    </xf>
    <xf numFmtId="169" fontId="5" fillId="35" borderId="30" xfId="49" applyNumberFormat="1" applyFont="1" applyFill="1" applyBorder="1" applyAlignment="1" applyProtection="1">
      <alignment horizontal="center" vertical="center"/>
      <protection/>
    </xf>
    <xf numFmtId="169" fontId="5" fillId="35" borderId="36" xfId="49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4" fillId="33" borderId="58" xfId="0" applyFont="1" applyFill="1" applyBorder="1" applyAlignment="1">
      <alignment horizontal="center" vertical="center"/>
    </xf>
    <xf numFmtId="0" fontId="64" fillId="33" borderId="59" xfId="0" applyFont="1" applyFill="1" applyBorder="1" applyAlignment="1">
      <alignment horizontal="center" vertical="center"/>
    </xf>
    <xf numFmtId="0" fontId="64" fillId="33" borderId="60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/>
    </xf>
    <xf numFmtId="0" fontId="64" fillId="35" borderId="45" xfId="0" applyFont="1" applyFill="1" applyBorder="1" applyAlignment="1">
      <alignment horizontal="center" vertical="center"/>
    </xf>
    <xf numFmtId="0" fontId="64" fillId="35" borderId="58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64" fillId="35" borderId="59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46" xfId="0" applyFont="1" applyFill="1" applyBorder="1" applyAlignment="1">
      <alignment horizontal="center" vertical="center"/>
    </xf>
    <xf numFmtId="0" fontId="64" fillId="35" borderId="60" xfId="0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64" fillId="35" borderId="47" xfId="0" applyFont="1" applyFill="1" applyBorder="1" applyAlignment="1">
      <alignment horizontal="center" vertical="center" wrapText="1"/>
    </xf>
    <xf numFmtId="0" fontId="64" fillId="35" borderId="48" xfId="0" applyFont="1" applyFill="1" applyBorder="1" applyAlignment="1">
      <alignment horizontal="center" vertical="center" wrapText="1"/>
    </xf>
    <xf numFmtId="0" fontId="64" fillId="35" borderId="49" xfId="0" applyFont="1" applyFill="1" applyBorder="1" applyAlignment="1">
      <alignment horizontal="center" vertical="center" wrapText="1"/>
    </xf>
    <xf numFmtId="0" fontId="64" fillId="35" borderId="24" xfId="0" applyFont="1" applyFill="1" applyBorder="1" applyAlignment="1">
      <alignment horizontal="center" vertical="center" wrapText="1"/>
    </xf>
    <xf numFmtId="0" fontId="64" fillId="35" borderId="23" xfId="0" applyFont="1" applyFill="1" applyBorder="1" applyAlignment="1">
      <alignment horizontal="center" vertical="center" wrapText="1"/>
    </xf>
    <xf numFmtId="169" fontId="5" fillId="35" borderId="30" xfId="47" applyNumberFormat="1" applyFont="1" applyFill="1" applyBorder="1" applyAlignment="1" applyProtection="1">
      <alignment horizontal="center" vertical="center"/>
      <protection/>
    </xf>
    <xf numFmtId="169" fontId="5" fillId="35" borderId="31" xfId="47" applyNumberFormat="1" applyFont="1" applyFill="1" applyBorder="1" applyAlignment="1" applyProtection="1">
      <alignment horizontal="center" vertical="center"/>
      <protection/>
    </xf>
    <xf numFmtId="169" fontId="5" fillId="35" borderId="36" xfId="47" applyNumberFormat="1" applyFont="1" applyFill="1" applyBorder="1" applyAlignment="1" applyProtection="1">
      <alignment horizontal="center" vertical="center"/>
      <protection/>
    </xf>
    <xf numFmtId="169" fontId="5" fillId="35" borderId="37" xfId="47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horizontal="justify" wrapText="1"/>
    </xf>
    <xf numFmtId="0" fontId="71" fillId="34" borderId="61" xfId="0" applyFont="1" applyFill="1" applyBorder="1" applyAlignment="1">
      <alignment horizontal="left" vertical="center" wrapText="1"/>
    </xf>
    <xf numFmtId="0" fontId="71" fillId="34" borderId="40" xfId="0" applyFont="1" applyFill="1" applyBorder="1" applyAlignment="1">
      <alignment horizontal="left" vertical="center" wrapText="1"/>
    </xf>
    <xf numFmtId="169" fontId="7" fillId="35" borderId="41" xfId="47" applyNumberFormat="1" applyFont="1" applyFill="1" applyBorder="1" applyAlignment="1" applyProtection="1">
      <alignment horizontal="center"/>
      <protection/>
    </xf>
    <xf numFmtId="169" fontId="7" fillId="35" borderId="39" xfId="47" applyNumberFormat="1" applyFont="1" applyFill="1" applyBorder="1" applyAlignment="1" applyProtection="1">
      <alignment horizontal="center"/>
      <protection/>
    </xf>
    <xf numFmtId="169" fontId="7" fillId="35" borderId="30" xfId="47" applyNumberFormat="1" applyFont="1" applyFill="1" applyBorder="1" applyAlignment="1" applyProtection="1">
      <alignment horizontal="center"/>
      <protection locked="0"/>
    </xf>
    <xf numFmtId="169" fontId="7" fillId="35" borderId="25" xfId="47" applyNumberFormat="1" applyFont="1" applyFill="1" applyBorder="1" applyAlignment="1" applyProtection="1">
      <alignment horizontal="center"/>
      <protection locked="0"/>
    </xf>
    <xf numFmtId="169" fontId="7" fillId="35" borderId="31" xfId="47" applyNumberFormat="1" applyFont="1" applyFill="1" applyBorder="1" applyAlignment="1" applyProtection="1">
      <alignment horizontal="center"/>
      <protection locked="0"/>
    </xf>
    <xf numFmtId="169" fontId="7" fillId="35" borderId="34" xfId="47" applyNumberFormat="1" applyFont="1" applyFill="1" applyBorder="1" applyAlignment="1" applyProtection="1">
      <alignment horizontal="center"/>
      <protection/>
    </xf>
    <xf numFmtId="169" fontId="7" fillId="35" borderId="0" xfId="47" applyNumberFormat="1" applyFont="1" applyFill="1" applyBorder="1" applyAlignment="1" applyProtection="1">
      <alignment horizontal="center"/>
      <protection/>
    </xf>
    <xf numFmtId="169" fontId="7" fillId="35" borderId="35" xfId="47" applyNumberFormat="1" applyFont="1" applyFill="1" applyBorder="1" applyAlignment="1" applyProtection="1">
      <alignment horizontal="center"/>
      <protection/>
    </xf>
    <xf numFmtId="169" fontId="7" fillId="35" borderId="36" xfId="47" applyNumberFormat="1" applyFont="1" applyFill="1" applyBorder="1" applyAlignment="1" applyProtection="1">
      <alignment horizontal="center"/>
      <protection/>
    </xf>
    <xf numFmtId="169" fontId="7" fillId="35" borderId="44" xfId="47" applyNumberFormat="1" applyFont="1" applyFill="1" applyBorder="1" applyAlignment="1" applyProtection="1">
      <alignment horizontal="center"/>
      <protection/>
    </xf>
    <xf numFmtId="169" fontId="7" fillId="35" borderId="37" xfId="47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 horizontal="justify" vertical="center" wrapText="1"/>
    </xf>
    <xf numFmtId="0" fontId="68" fillId="0" borderId="35" xfId="0" applyFont="1" applyBorder="1" applyAlignment="1">
      <alignment horizontal="justify" vertical="center" wrapText="1"/>
    </xf>
    <xf numFmtId="0" fontId="68" fillId="0" borderId="34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8" fillId="0" borderId="35" xfId="0" applyFont="1" applyBorder="1" applyAlignment="1">
      <alignment horizontal="left" vertical="center" wrapText="1"/>
    </xf>
    <xf numFmtId="0" fontId="72" fillId="0" borderId="57" xfId="0" applyFont="1" applyBorder="1" applyAlignment="1">
      <alignment horizontal="left" vertical="center" wrapText="1" indent="3"/>
    </xf>
    <xf numFmtId="0" fontId="72" fillId="0" borderId="39" xfId="0" applyFont="1" applyBorder="1" applyAlignment="1">
      <alignment horizontal="left" vertical="center" wrapText="1" indent="3"/>
    </xf>
    <xf numFmtId="169" fontId="4" fillId="35" borderId="30" xfId="47" applyNumberFormat="1" applyFont="1" applyFill="1" applyBorder="1" applyAlignment="1" applyProtection="1">
      <alignment horizontal="center"/>
      <protection locked="0"/>
    </xf>
    <xf numFmtId="169" fontId="4" fillId="35" borderId="25" xfId="47" applyNumberFormat="1" applyFont="1" applyFill="1" applyBorder="1" applyAlignment="1" applyProtection="1">
      <alignment horizontal="center"/>
      <protection locked="0"/>
    </xf>
    <xf numFmtId="169" fontId="4" fillId="35" borderId="31" xfId="47" applyNumberFormat="1" applyFont="1" applyFill="1" applyBorder="1" applyAlignment="1" applyProtection="1">
      <alignment horizontal="center"/>
      <protection locked="0"/>
    </xf>
    <xf numFmtId="169" fontId="4" fillId="35" borderId="34" xfId="47" applyNumberFormat="1" applyFont="1" applyFill="1" applyBorder="1" applyAlignment="1" applyProtection="1">
      <alignment horizontal="center"/>
      <protection/>
    </xf>
    <xf numFmtId="169" fontId="4" fillId="35" borderId="0" xfId="47" applyNumberFormat="1" applyFont="1" applyFill="1" applyBorder="1" applyAlignment="1" applyProtection="1">
      <alignment horizontal="center"/>
      <protection/>
    </xf>
    <xf numFmtId="169" fontId="4" fillId="35" borderId="35" xfId="47" applyNumberFormat="1" applyFont="1" applyFill="1" applyBorder="1" applyAlignment="1" applyProtection="1">
      <alignment horizontal="center"/>
      <protection/>
    </xf>
    <xf numFmtId="169" fontId="5" fillId="35" borderId="25" xfId="47" applyNumberFormat="1" applyFont="1" applyFill="1" applyBorder="1" applyAlignment="1" applyProtection="1">
      <alignment horizontal="center" vertical="center"/>
      <protection/>
    </xf>
    <xf numFmtId="169" fontId="5" fillId="35" borderId="34" xfId="47" applyNumberFormat="1" applyFont="1" applyFill="1" applyBorder="1" applyAlignment="1" applyProtection="1">
      <alignment horizontal="center" vertical="center"/>
      <protection/>
    </xf>
    <xf numFmtId="169" fontId="5" fillId="35" borderId="0" xfId="47" applyNumberFormat="1" applyFont="1" applyFill="1" applyBorder="1" applyAlignment="1" applyProtection="1">
      <alignment horizontal="center" vertical="center"/>
      <protection/>
    </xf>
    <xf numFmtId="169" fontId="5" fillId="35" borderId="35" xfId="47" applyNumberFormat="1" applyFont="1" applyFill="1" applyBorder="1" applyAlignment="1" applyProtection="1">
      <alignment horizontal="center" vertical="center"/>
      <protection/>
    </xf>
    <xf numFmtId="169" fontId="5" fillId="35" borderId="44" xfId="47" applyNumberFormat="1" applyFont="1" applyFill="1" applyBorder="1" applyAlignment="1" applyProtection="1">
      <alignment horizontal="center" vertical="center"/>
      <protection/>
    </xf>
    <xf numFmtId="169" fontId="5" fillId="35" borderId="41" xfId="47" applyNumberFormat="1" applyFont="1" applyFill="1" applyBorder="1" applyAlignment="1" applyProtection="1">
      <alignment horizontal="center"/>
      <protection/>
    </xf>
    <xf numFmtId="169" fontId="5" fillId="35" borderId="57" xfId="47" applyNumberFormat="1" applyFont="1" applyFill="1" applyBorder="1" applyAlignment="1" applyProtection="1">
      <alignment horizontal="center"/>
      <protection/>
    </xf>
    <xf numFmtId="169" fontId="5" fillId="35" borderId="39" xfId="47" applyNumberFormat="1" applyFont="1" applyFill="1" applyBorder="1" applyAlignment="1" applyProtection="1">
      <alignment horizontal="center"/>
      <protection/>
    </xf>
    <xf numFmtId="169" fontId="5" fillId="35" borderId="32" xfId="47" applyNumberFormat="1" applyFont="1" applyFill="1" applyBorder="1" applyAlignment="1" applyProtection="1">
      <alignment horizontal="center" vertical="center"/>
      <protection/>
    </xf>
    <xf numFmtId="169" fontId="5" fillId="35" borderId="33" xfId="47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Alignment="1">
      <alignment horizontal="center" vertical="top" wrapText="1"/>
    </xf>
    <xf numFmtId="0" fontId="87" fillId="34" borderId="0" xfId="0" applyFont="1" applyFill="1" applyAlignment="1">
      <alignment horizontal="center" vertical="top" wrapText="1"/>
    </xf>
    <xf numFmtId="0" fontId="82" fillId="34" borderId="0" xfId="0" applyFont="1" applyFill="1" applyAlignment="1">
      <alignment wrapText="1"/>
    </xf>
    <xf numFmtId="0" fontId="67" fillId="34" borderId="0" xfId="0" applyFont="1" applyFill="1" applyAlignment="1">
      <alignment horizontal="right" wrapText="1"/>
    </xf>
    <xf numFmtId="0" fontId="85" fillId="34" borderId="54" xfId="0" applyFont="1" applyFill="1" applyBorder="1" applyAlignment="1">
      <alignment horizontal="left" vertical="top" wrapText="1"/>
    </xf>
    <xf numFmtId="0" fontId="76" fillId="35" borderId="62" xfId="0" applyFont="1" applyFill="1" applyBorder="1" applyAlignment="1">
      <alignment horizontal="left" wrapText="1"/>
    </xf>
    <xf numFmtId="0" fontId="85" fillId="35" borderId="63" xfId="0" applyFont="1" applyFill="1" applyBorder="1" applyAlignment="1">
      <alignment horizontal="left" vertical="top" wrapText="1"/>
    </xf>
    <xf numFmtId="0" fontId="76" fillId="35" borderId="62" xfId="0" applyFont="1" applyFill="1" applyBorder="1" applyAlignment="1">
      <alignment horizontal="right" wrapText="1"/>
    </xf>
    <xf numFmtId="0" fontId="85" fillId="35" borderId="62" xfId="0" applyFont="1" applyFill="1" applyBorder="1" applyAlignment="1">
      <alignment horizontal="left" vertical="top" wrapText="1"/>
    </xf>
    <xf numFmtId="0" fontId="76" fillId="35" borderId="0" xfId="0" applyFont="1" applyFill="1" applyAlignment="1">
      <alignment horizontal="center" vertical="top" wrapText="1"/>
    </xf>
    <xf numFmtId="0" fontId="74" fillId="34" borderId="62" xfId="0" applyFont="1" applyFill="1" applyBorder="1" applyAlignment="1">
      <alignment horizontal="left" vertical="top" wrapText="1"/>
    </xf>
    <xf numFmtId="7" fontId="74" fillId="34" borderId="62" xfId="0" applyNumberFormat="1" applyFont="1" applyFill="1" applyBorder="1" applyAlignment="1">
      <alignment horizontal="right" vertical="top" wrapText="1"/>
    </xf>
    <xf numFmtId="7" fontId="74" fillId="34" borderId="0" xfId="0" applyNumberFormat="1" applyFont="1" applyFill="1" applyAlignment="1">
      <alignment horizontal="right" vertical="top" wrapText="1"/>
    </xf>
    <xf numFmtId="7" fontId="74" fillId="34" borderId="0" xfId="0" applyNumberFormat="1" applyFont="1" applyFill="1" applyAlignment="1">
      <alignment horizontal="right" vertical="top" wrapText="1"/>
    </xf>
    <xf numFmtId="0" fontId="73" fillId="34" borderId="0" xfId="0" applyFont="1" applyFill="1" applyAlignment="1">
      <alignment horizontal="left" vertical="top" wrapText="1"/>
    </xf>
    <xf numFmtId="7" fontId="73" fillId="34" borderId="0" xfId="0" applyNumberFormat="1" applyFont="1" applyFill="1" applyAlignment="1">
      <alignment horizontal="right" vertical="top" wrapText="1"/>
    </xf>
    <xf numFmtId="7" fontId="73" fillId="34" borderId="0" xfId="0" applyNumberFormat="1" applyFont="1" applyFill="1" applyAlignment="1">
      <alignment horizontal="right" vertical="top" wrapText="1"/>
    </xf>
    <xf numFmtId="0" fontId="85" fillId="34" borderId="62" xfId="0" applyFont="1" applyFill="1" applyBorder="1" applyAlignment="1">
      <alignment horizontal="left" vertical="top" wrapText="1"/>
    </xf>
    <xf numFmtId="0" fontId="73" fillId="34" borderId="64" xfId="0" applyFont="1" applyFill="1" applyBorder="1" applyAlignment="1">
      <alignment horizontal="left" vertical="top" wrapText="1"/>
    </xf>
    <xf numFmtId="7" fontId="73" fillId="34" borderId="64" xfId="0" applyNumberFormat="1" applyFont="1" applyFill="1" applyBorder="1" applyAlignment="1">
      <alignment horizontal="right" vertical="top" wrapText="1"/>
    </xf>
    <xf numFmtId="7" fontId="73" fillId="34" borderId="64" xfId="0" applyNumberFormat="1" applyFont="1" applyFill="1" applyBorder="1" applyAlignment="1">
      <alignment horizontal="right" vertical="top" wrapText="1"/>
    </xf>
    <xf numFmtId="0" fontId="88" fillId="34" borderId="0" xfId="0" applyFont="1" applyFill="1" applyAlignment="1">
      <alignment horizontal="right" vertical="top" wrapText="1"/>
    </xf>
    <xf numFmtId="0" fontId="67" fillId="34" borderId="0" xfId="0" applyFont="1" applyFill="1" applyAlignment="1">
      <alignment wrapText="1"/>
    </xf>
    <xf numFmtId="0" fontId="67" fillId="34" borderId="0" xfId="0" applyFont="1" applyFill="1" applyAlignment="1">
      <alignment horizontal="right" wrapText="1"/>
    </xf>
    <xf numFmtId="0" fontId="76" fillId="35" borderId="0" xfId="0" applyFont="1" applyFill="1" applyAlignment="1">
      <alignment horizontal="center" vertical="center" wrapText="1"/>
    </xf>
    <xf numFmtId="0" fontId="85" fillId="35" borderId="54" xfId="0" applyFont="1" applyFill="1" applyBorder="1" applyAlignment="1">
      <alignment horizontal="left" vertical="top" wrapText="1"/>
    </xf>
    <xf numFmtId="0" fontId="76" fillId="35" borderId="0" xfId="0" applyFont="1" applyFill="1" applyAlignment="1">
      <alignment horizontal="center" wrapText="1"/>
    </xf>
    <xf numFmtId="0" fontId="85" fillId="35" borderId="54" xfId="0" applyFont="1" applyFill="1" applyBorder="1" applyAlignment="1">
      <alignment horizontal="left" vertical="top" wrapText="1"/>
    </xf>
    <xf numFmtId="0" fontId="89" fillId="34" borderId="62" xfId="0" applyFont="1" applyFill="1" applyBorder="1" applyAlignment="1">
      <alignment horizontal="left" vertical="top" wrapText="1"/>
    </xf>
    <xf numFmtId="7" fontId="89" fillId="34" borderId="62" xfId="0" applyNumberFormat="1" applyFont="1" applyFill="1" applyBorder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0</xdr:rowOff>
    </xdr:from>
    <xdr:to>
      <xdr:col>1</xdr:col>
      <xdr:colOff>1933575</xdr:colOff>
      <xdr:row>4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3</xdr:col>
      <xdr:colOff>1790700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314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10</xdr:col>
      <xdr:colOff>266700</xdr:colOff>
      <xdr:row>4</xdr:row>
      <xdr:rowOff>180975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90500"/>
          <a:ext cx="2514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1943100</xdr:colOff>
      <xdr:row>4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2</xdr:col>
      <xdr:colOff>1219200</xdr:colOff>
      <xdr:row>4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5</xdr:col>
      <xdr:colOff>66675</xdr:colOff>
      <xdr:row>23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505200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28575</xdr:rowOff>
    </xdr:from>
    <xdr:to>
      <xdr:col>0</xdr:col>
      <xdr:colOff>1952625</xdr:colOff>
      <xdr:row>4</xdr:row>
      <xdr:rowOff>133350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1952625</xdr:colOff>
      <xdr:row>4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6</xdr:col>
      <xdr:colOff>695325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1866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314325</xdr:rowOff>
    </xdr:from>
    <xdr:to>
      <xdr:col>7</xdr:col>
      <xdr:colOff>371475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43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1390650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762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H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5" customWidth="1"/>
    <col min="4" max="4" width="18.00390625" style="1" customWidth="1"/>
    <col min="5" max="5" width="14.7109375" style="55" customWidth="1"/>
    <col min="6" max="6" width="13.8515625" style="1" customWidth="1"/>
    <col min="7" max="7" width="14.8515625" style="1" customWidth="1"/>
    <col min="8" max="8" width="13.7109375" style="55" customWidth="1"/>
    <col min="9" max="16384" width="11.00390625" style="1" customWidth="1"/>
  </cols>
  <sheetData>
    <row r="1" ht="13.5" thickBot="1"/>
    <row r="2" spans="2:8" ht="12.75">
      <c r="B2" s="159" t="s">
        <v>2</v>
      </c>
      <c r="C2" s="160"/>
      <c r="D2" s="160"/>
      <c r="E2" s="160"/>
      <c r="F2" s="160"/>
      <c r="G2" s="160"/>
      <c r="H2" s="161"/>
    </row>
    <row r="3" spans="2:8" ht="12.75">
      <c r="B3" s="162" t="s">
        <v>235</v>
      </c>
      <c r="C3" s="163"/>
      <c r="D3" s="163"/>
      <c r="E3" s="163"/>
      <c r="F3" s="163"/>
      <c r="G3" s="163"/>
      <c r="H3" s="164"/>
    </row>
    <row r="4" spans="2:8" ht="12.75">
      <c r="B4" s="162" t="s">
        <v>3</v>
      </c>
      <c r="C4" s="163"/>
      <c r="D4" s="163"/>
      <c r="E4" s="163"/>
      <c r="F4" s="163"/>
      <c r="G4" s="163"/>
      <c r="H4" s="164"/>
    </row>
    <row r="5" spans="2:8" ht="13.5" thickBot="1">
      <c r="B5" s="165" t="s">
        <v>0</v>
      </c>
      <c r="C5" s="166"/>
      <c r="D5" s="166"/>
      <c r="E5" s="166"/>
      <c r="F5" s="166"/>
      <c r="G5" s="166"/>
      <c r="H5" s="167"/>
    </row>
    <row r="6" spans="2:8" ht="13.5" thickBot="1">
      <c r="B6" s="56"/>
      <c r="C6" s="168" t="s">
        <v>210</v>
      </c>
      <c r="D6" s="169"/>
      <c r="E6" s="169"/>
      <c r="F6" s="169"/>
      <c r="G6" s="170"/>
      <c r="H6" s="157" t="s">
        <v>236</v>
      </c>
    </row>
    <row r="7" spans="2:8" ht="12.75">
      <c r="B7" s="57" t="s">
        <v>237</v>
      </c>
      <c r="C7" s="157" t="s">
        <v>238</v>
      </c>
      <c r="D7" s="172" t="s">
        <v>91</v>
      </c>
      <c r="E7" s="157" t="s">
        <v>92</v>
      </c>
      <c r="F7" s="157" t="s">
        <v>12</v>
      </c>
      <c r="G7" s="157" t="s">
        <v>239</v>
      </c>
      <c r="H7" s="171"/>
    </row>
    <row r="8" spans="2:8" ht="13.5" thickBot="1">
      <c r="B8" s="58" t="s">
        <v>1</v>
      </c>
      <c r="C8" s="158"/>
      <c r="D8" s="173"/>
      <c r="E8" s="158"/>
      <c r="F8" s="158"/>
      <c r="G8" s="158"/>
      <c r="H8" s="158"/>
    </row>
    <row r="9" spans="2:8" ht="12.75">
      <c r="B9" s="59" t="s">
        <v>240</v>
      </c>
      <c r="C9" s="12"/>
      <c r="D9" s="60"/>
      <c r="E9" s="12"/>
      <c r="F9" s="60"/>
      <c r="G9" s="60"/>
      <c r="H9" s="12"/>
    </row>
    <row r="10" spans="2:8" ht="12.75">
      <c r="B10" s="61" t="s">
        <v>241</v>
      </c>
      <c r="C10" s="12">
        <v>172666179.6</v>
      </c>
      <c r="D10" s="60">
        <v>20000000</v>
      </c>
      <c r="E10" s="12">
        <f>C10+D10</f>
        <v>192666179.6</v>
      </c>
      <c r="F10" s="60">
        <v>139459496.2</v>
      </c>
      <c r="G10" s="60">
        <v>139459496.2</v>
      </c>
      <c r="H10" s="12">
        <f>G10-C10</f>
        <v>-33206683.400000006</v>
      </c>
    </row>
    <row r="11" spans="2:8" ht="12.75">
      <c r="B11" s="61" t="s">
        <v>242</v>
      </c>
      <c r="C11" s="12"/>
      <c r="D11" s="60"/>
      <c r="E11" s="12">
        <f aca="true" t="shared" si="0" ref="E11:E40">C11+D11</f>
        <v>0</v>
      </c>
      <c r="F11" s="60"/>
      <c r="G11" s="60"/>
      <c r="H11" s="12">
        <f aca="true" t="shared" si="1" ref="H11:H16">G11-C11</f>
        <v>0</v>
      </c>
    </row>
    <row r="12" spans="2:8" ht="12.75">
      <c r="B12" s="61" t="s">
        <v>243</v>
      </c>
      <c r="C12" s="12">
        <v>2</v>
      </c>
      <c r="D12" s="60">
        <v>0</v>
      </c>
      <c r="E12" s="12">
        <f t="shared" si="0"/>
        <v>2</v>
      </c>
      <c r="F12" s="60">
        <v>0</v>
      </c>
      <c r="G12" s="60">
        <v>0</v>
      </c>
      <c r="H12" s="12">
        <f t="shared" si="1"/>
        <v>-2</v>
      </c>
    </row>
    <row r="13" spans="2:8" ht="12.75">
      <c r="B13" s="61" t="s">
        <v>244</v>
      </c>
      <c r="C13" s="12">
        <v>75769685.38</v>
      </c>
      <c r="D13" s="60">
        <v>10000000</v>
      </c>
      <c r="E13" s="12">
        <f t="shared" si="0"/>
        <v>85769685.38</v>
      </c>
      <c r="F13" s="60">
        <v>92453072.58</v>
      </c>
      <c r="G13" s="60">
        <v>92453072.58</v>
      </c>
      <c r="H13" s="12">
        <f t="shared" si="1"/>
        <v>16683387.200000003</v>
      </c>
    </row>
    <row r="14" spans="2:8" ht="12.75">
      <c r="B14" s="61" t="s">
        <v>245</v>
      </c>
      <c r="C14" s="12">
        <v>4947332.9</v>
      </c>
      <c r="D14" s="60">
        <v>1086547.24</v>
      </c>
      <c r="E14" s="12">
        <f t="shared" si="0"/>
        <v>6033880.140000001</v>
      </c>
      <c r="F14" s="60">
        <v>3221518.03</v>
      </c>
      <c r="G14" s="60">
        <v>3221518.03</v>
      </c>
      <c r="H14" s="12">
        <f t="shared" si="1"/>
        <v>-1725814.8700000006</v>
      </c>
    </row>
    <row r="15" spans="2:8" ht="12.75">
      <c r="B15" s="61" t="s">
        <v>246</v>
      </c>
      <c r="C15" s="12">
        <v>19321599.46</v>
      </c>
      <c r="D15" s="60">
        <v>0</v>
      </c>
      <c r="E15" s="12">
        <f t="shared" si="0"/>
        <v>19321599.46</v>
      </c>
      <c r="F15" s="60">
        <v>20116217.38</v>
      </c>
      <c r="G15" s="60">
        <v>20116217.38</v>
      </c>
      <c r="H15" s="12">
        <f t="shared" si="1"/>
        <v>794617.9199999981</v>
      </c>
    </row>
    <row r="16" spans="2:8" ht="12.75">
      <c r="B16" s="61" t="s">
        <v>247</v>
      </c>
      <c r="C16" s="12"/>
      <c r="D16" s="60"/>
      <c r="E16" s="12">
        <f t="shared" si="0"/>
        <v>0</v>
      </c>
      <c r="F16" s="60"/>
      <c r="G16" s="60"/>
      <c r="H16" s="12">
        <f t="shared" si="1"/>
        <v>0</v>
      </c>
    </row>
    <row r="17" spans="2:8" ht="25.5">
      <c r="B17" s="62" t="s">
        <v>248</v>
      </c>
      <c r="C17" s="12">
        <f aca="true" t="shared" si="2" ref="C17:H17">SUM(C18:C28)</f>
        <v>778646553.91</v>
      </c>
      <c r="D17" s="63">
        <f t="shared" si="2"/>
        <v>11927896.049999995</v>
      </c>
      <c r="E17" s="63">
        <f t="shared" si="2"/>
        <v>790574449.96</v>
      </c>
      <c r="F17" s="63">
        <f t="shared" si="2"/>
        <v>790574449.96</v>
      </c>
      <c r="G17" s="63">
        <f t="shared" si="2"/>
        <v>790574449.96</v>
      </c>
      <c r="H17" s="63">
        <f t="shared" si="2"/>
        <v>11927896.049999999</v>
      </c>
    </row>
    <row r="18" spans="2:8" ht="12.75">
      <c r="B18" s="64" t="s">
        <v>249</v>
      </c>
      <c r="C18" s="12">
        <v>482789089.18</v>
      </c>
      <c r="D18" s="60">
        <v>-10468578.21</v>
      </c>
      <c r="E18" s="12">
        <f t="shared" si="0"/>
        <v>472320510.97</v>
      </c>
      <c r="F18" s="60">
        <v>472320510.97</v>
      </c>
      <c r="G18" s="60">
        <v>472320510.97</v>
      </c>
      <c r="H18" s="12">
        <f>G18-C18</f>
        <v>-10468578.209999979</v>
      </c>
    </row>
    <row r="19" spans="2:8" ht="12.75">
      <c r="B19" s="64" t="s">
        <v>250</v>
      </c>
      <c r="C19" s="12">
        <v>191420898.33</v>
      </c>
      <c r="D19" s="60">
        <v>-2289249.89</v>
      </c>
      <c r="E19" s="12">
        <f t="shared" si="0"/>
        <v>189131648.44000003</v>
      </c>
      <c r="F19" s="60">
        <v>189131648.44</v>
      </c>
      <c r="G19" s="60">
        <v>189131648.44</v>
      </c>
      <c r="H19" s="12">
        <f aca="true" t="shared" si="3" ref="H19:H40">G19-C19</f>
        <v>-2289249.8900000155</v>
      </c>
    </row>
    <row r="20" spans="2:8" ht="12.75">
      <c r="B20" s="64" t="s">
        <v>251</v>
      </c>
      <c r="C20" s="12">
        <v>36492210.64</v>
      </c>
      <c r="D20" s="60">
        <v>-4987617.1</v>
      </c>
      <c r="E20" s="12">
        <f t="shared" si="0"/>
        <v>31504593.54</v>
      </c>
      <c r="F20" s="60">
        <v>31504593.54</v>
      </c>
      <c r="G20" s="60">
        <v>31504593.54</v>
      </c>
      <c r="H20" s="12">
        <f t="shared" si="3"/>
        <v>-4987617.1000000015</v>
      </c>
    </row>
    <row r="21" spans="2:8" ht="12.75">
      <c r="B21" s="64" t="s">
        <v>252</v>
      </c>
      <c r="C21" s="12">
        <v>1</v>
      </c>
      <c r="D21" s="60">
        <v>1700667.89</v>
      </c>
      <c r="E21" s="12">
        <f t="shared" si="0"/>
        <v>1700668.89</v>
      </c>
      <c r="F21" s="60">
        <v>1700668.89</v>
      </c>
      <c r="G21" s="60">
        <v>1700668.89</v>
      </c>
      <c r="H21" s="12">
        <f t="shared" si="3"/>
        <v>1700667.89</v>
      </c>
    </row>
    <row r="22" spans="2:8" ht="12.75">
      <c r="B22" s="64" t="s">
        <v>253</v>
      </c>
      <c r="C22" s="12"/>
      <c r="D22" s="60"/>
      <c r="E22" s="12">
        <f t="shared" si="0"/>
        <v>0</v>
      </c>
      <c r="F22" s="60"/>
      <c r="G22" s="60"/>
      <c r="H22" s="12">
        <f t="shared" si="3"/>
        <v>0</v>
      </c>
    </row>
    <row r="23" spans="2:8" ht="25.5">
      <c r="B23" s="65" t="s">
        <v>254</v>
      </c>
      <c r="C23" s="12">
        <v>275096.73</v>
      </c>
      <c r="D23" s="60">
        <v>173237.16</v>
      </c>
      <c r="E23" s="12">
        <f t="shared" si="0"/>
        <v>448333.89</v>
      </c>
      <c r="F23" s="60">
        <v>448333.89</v>
      </c>
      <c r="G23" s="60">
        <v>448333.89</v>
      </c>
      <c r="H23" s="12">
        <f t="shared" si="3"/>
        <v>173237.16000000003</v>
      </c>
    </row>
    <row r="24" spans="2:8" ht="25.5">
      <c r="B24" s="65" t="s">
        <v>255</v>
      </c>
      <c r="C24" s="12"/>
      <c r="D24" s="60"/>
      <c r="E24" s="12">
        <f t="shared" si="0"/>
        <v>0</v>
      </c>
      <c r="F24" s="60"/>
      <c r="G24" s="60"/>
      <c r="H24" s="12">
        <f t="shared" si="3"/>
        <v>0</v>
      </c>
    </row>
    <row r="25" spans="2:8" ht="12.75">
      <c r="B25" s="64" t="s">
        <v>256</v>
      </c>
      <c r="C25" s="12"/>
      <c r="D25" s="60"/>
      <c r="E25" s="12">
        <f t="shared" si="0"/>
        <v>0</v>
      </c>
      <c r="F25" s="60"/>
      <c r="G25" s="60"/>
      <c r="H25" s="12">
        <f t="shared" si="3"/>
        <v>0</v>
      </c>
    </row>
    <row r="26" spans="2:8" ht="12.75">
      <c r="B26" s="64" t="s">
        <v>257</v>
      </c>
      <c r="C26" s="12">
        <v>17669257.03</v>
      </c>
      <c r="D26" s="60">
        <v>-2607454.58</v>
      </c>
      <c r="E26" s="12">
        <f t="shared" si="0"/>
        <v>15061802.450000001</v>
      </c>
      <c r="F26" s="60">
        <v>15061802.45</v>
      </c>
      <c r="G26" s="60">
        <v>15061802.45</v>
      </c>
      <c r="H26" s="12">
        <f t="shared" si="3"/>
        <v>-2607454.580000002</v>
      </c>
    </row>
    <row r="27" spans="2:8" ht="12.75">
      <c r="B27" s="64" t="s">
        <v>258</v>
      </c>
      <c r="C27" s="12">
        <v>50000001</v>
      </c>
      <c r="D27" s="60">
        <v>25090343.38</v>
      </c>
      <c r="E27" s="12">
        <f t="shared" si="0"/>
        <v>75090344.38</v>
      </c>
      <c r="F27" s="60">
        <v>75090344.38</v>
      </c>
      <c r="G27" s="60">
        <v>75090344.38</v>
      </c>
      <c r="H27" s="12">
        <f t="shared" si="3"/>
        <v>25090343.379999995</v>
      </c>
    </row>
    <row r="28" spans="2:8" ht="25.5">
      <c r="B28" s="65" t="s">
        <v>259</v>
      </c>
      <c r="C28" s="12">
        <v>0</v>
      </c>
      <c r="D28" s="60">
        <v>5316547.4</v>
      </c>
      <c r="E28" s="12">
        <f t="shared" si="0"/>
        <v>5316547.4</v>
      </c>
      <c r="F28" s="60">
        <v>5316547.4</v>
      </c>
      <c r="G28" s="60">
        <v>5316547.4</v>
      </c>
      <c r="H28" s="12">
        <f t="shared" si="3"/>
        <v>5316547.4</v>
      </c>
    </row>
    <row r="29" spans="2:8" ht="25.5">
      <c r="B29" s="62" t="s">
        <v>260</v>
      </c>
      <c r="C29" s="12">
        <f aca="true" t="shared" si="4" ref="C29:H29">SUM(C30:C34)</f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</row>
    <row r="30" spans="2:8" ht="12.75">
      <c r="B30" s="64" t="s">
        <v>261</v>
      </c>
      <c r="C30" s="12"/>
      <c r="D30" s="60"/>
      <c r="E30" s="12">
        <f t="shared" si="0"/>
        <v>0</v>
      </c>
      <c r="F30" s="60"/>
      <c r="G30" s="60"/>
      <c r="H30" s="12">
        <f t="shared" si="3"/>
        <v>0</v>
      </c>
    </row>
    <row r="31" spans="2:8" ht="12.75">
      <c r="B31" s="64" t="s">
        <v>262</v>
      </c>
      <c r="C31" s="12"/>
      <c r="D31" s="60"/>
      <c r="E31" s="12">
        <f t="shared" si="0"/>
        <v>0</v>
      </c>
      <c r="F31" s="60"/>
      <c r="G31" s="60"/>
      <c r="H31" s="12">
        <f t="shared" si="3"/>
        <v>0</v>
      </c>
    </row>
    <row r="32" spans="2:8" ht="12.75">
      <c r="B32" s="64" t="s">
        <v>263</v>
      </c>
      <c r="C32" s="12"/>
      <c r="D32" s="60"/>
      <c r="E32" s="12">
        <f t="shared" si="0"/>
        <v>0</v>
      </c>
      <c r="F32" s="60"/>
      <c r="G32" s="60"/>
      <c r="H32" s="12">
        <f t="shared" si="3"/>
        <v>0</v>
      </c>
    </row>
    <row r="33" spans="2:8" ht="25.5">
      <c r="B33" s="65" t="s">
        <v>264</v>
      </c>
      <c r="C33" s="12"/>
      <c r="D33" s="60"/>
      <c r="E33" s="12">
        <f t="shared" si="0"/>
        <v>0</v>
      </c>
      <c r="F33" s="60"/>
      <c r="G33" s="60"/>
      <c r="H33" s="12">
        <f t="shared" si="3"/>
        <v>0</v>
      </c>
    </row>
    <row r="34" spans="2:8" ht="12.75">
      <c r="B34" s="64" t="s">
        <v>265</v>
      </c>
      <c r="C34" s="12"/>
      <c r="D34" s="60"/>
      <c r="E34" s="12">
        <f t="shared" si="0"/>
        <v>0</v>
      </c>
      <c r="F34" s="60"/>
      <c r="G34" s="60"/>
      <c r="H34" s="12">
        <f t="shared" si="3"/>
        <v>0</v>
      </c>
    </row>
    <row r="35" spans="2:8" ht="12.75">
      <c r="B35" s="61" t="s">
        <v>266</v>
      </c>
      <c r="C35" s="12"/>
      <c r="D35" s="60"/>
      <c r="E35" s="12">
        <f t="shared" si="0"/>
        <v>0</v>
      </c>
      <c r="F35" s="60"/>
      <c r="G35" s="60"/>
      <c r="H35" s="12">
        <f t="shared" si="3"/>
        <v>0</v>
      </c>
    </row>
    <row r="36" spans="2:8" ht="12.75">
      <c r="B36" s="61" t="s">
        <v>267</v>
      </c>
      <c r="C36" s="12">
        <f aca="true" t="shared" si="5" ref="C36:H36">C37</f>
        <v>0</v>
      </c>
      <c r="D36" s="12">
        <f t="shared" si="5"/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</row>
    <row r="37" spans="2:8" ht="12.75">
      <c r="B37" s="64" t="s">
        <v>268</v>
      </c>
      <c r="C37" s="12"/>
      <c r="D37" s="60"/>
      <c r="E37" s="12">
        <f t="shared" si="0"/>
        <v>0</v>
      </c>
      <c r="F37" s="60"/>
      <c r="G37" s="60"/>
      <c r="H37" s="12">
        <f t="shared" si="3"/>
        <v>0</v>
      </c>
    </row>
    <row r="38" spans="2:8" ht="12.75">
      <c r="B38" s="61" t="s">
        <v>269</v>
      </c>
      <c r="C38" s="12">
        <f aca="true" t="shared" si="6" ref="C38:H38">C39+C40</f>
        <v>1803816.89</v>
      </c>
      <c r="D38" s="12">
        <f t="shared" si="6"/>
        <v>1382161.31</v>
      </c>
      <c r="E38" s="12">
        <f t="shared" si="6"/>
        <v>3185978.2</v>
      </c>
      <c r="F38" s="12">
        <f t="shared" si="6"/>
        <v>3760818.49</v>
      </c>
      <c r="G38" s="12">
        <f t="shared" si="6"/>
        <v>3760818.49</v>
      </c>
      <c r="H38" s="12">
        <f t="shared" si="6"/>
        <v>1957001.6000000003</v>
      </c>
    </row>
    <row r="39" spans="2:8" ht="12.75">
      <c r="B39" s="64" t="s">
        <v>270</v>
      </c>
      <c r="C39" s="12">
        <v>1803814.89</v>
      </c>
      <c r="D39" s="60">
        <v>1382161.31</v>
      </c>
      <c r="E39" s="12">
        <f t="shared" si="0"/>
        <v>3185976.2</v>
      </c>
      <c r="F39" s="60">
        <v>3185976.2</v>
      </c>
      <c r="G39" s="60">
        <v>3185976.2</v>
      </c>
      <c r="H39" s="12">
        <f t="shared" si="3"/>
        <v>1382161.3100000003</v>
      </c>
    </row>
    <row r="40" spans="2:8" ht="12.75">
      <c r="B40" s="64" t="s">
        <v>271</v>
      </c>
      <c r="C40" s="12">
        <v>2</v>
      </c>
      <c r="D40" s="60">
        <v>0</v>
      </c>
      <c r="E40" s="12">
        <f t="shared" si="0"/>
        <v>2</v>
      </c>
      <c r="F40" s="60">
        <v>574842.29</v>
      </c>
      <c r="G40" s="60">
        <v>574842.29</v>
      </c>
      <c r="H40" s="12">
        <f t="shared" si="3"/>
        <v>574840.29</v>
      </c>
    </row>
    <row r="41" spans="2:8" ht="12.75">
      <c r="B41" s="66"/>
      <c r="C41" s="12"/>
      <c r="D41" s="60"/>
      <c r="E41" s="12"/>
      <c r="F41" s="60"/>
      <c r="G41" s="60"/>
      <c r="H41" s="12"/>
    </row>
    <row r="42" spans="2:8" ht="25.5">
      <c r="B42" s="67" t="s">
        <v>272</v>
      </c>
      <c r="C42" s="68">
        <f aca="true" t="shared" si="7" ref="C42:H42">C10+C11+C12+C13+C14+C15+C16+C17+C29+C35+C36+C38</f>
        <v>1053155170.14</v>
      </c>
      <c r="D42" s="69">
        <f t="shared" si="7"/>
        <v>44396604.599999994</v>
      </c>
      <c r="E42" s="69">
        <f t="shared" si="7"/>
        <v>1097551774.74</v>
      </c>
      <c r="F42" s="69">
        <f t="shared" si="7"/>
        <v>1049585572.64</v>
      </c>
      <c r="G42" s="69">
        <f t="shared" si="7"/>
        <v>1049585572.64</v>
      </c>
      <c r="H42" s="69">
        <f t="shared" si="7"/>
        <v>-3569597.5000000065</v>
      </c>
    </row>
    <row r="43" spans="2:8" ht="12.75">
      <c r="B43" s="70"/>
      <c r="C43" s="12"/>
      <c r="D43" s="70"/>
      <c r="E43" s="9"/>
      <c r="F43" s="70"/>
      <c r="G43" s="70"/>
      <c r="H43" s="9"/>
    </row>
    <row r="44" spans="2:8" ht="25.5">
      <c r="B44" s="67" t="s">
        <v>273</v>
      </c>
      <c r="C44" s="71"/>
      <c r="D44" s="72"/>
      <c r="E44" s="71"/>
      <c r="F44" s="72"/>
      <c r="G44" s="72"/>
      <c r="H44" s="12"/>
    </row>
    <row r="45" spans="2:8" ht="12.75">
      <c r="B45" s="66"/>
      <c r="C45" s="12"/>
      <c r="D45" s="73"/>
      <c r="E45" s="12"/>
      <c r="F45" s="73"/>
      <c r="G45" s="73"/>
      <c r="H45" s="12"/>
    </row>
    <row r="46" spans="2:8" ht="12.75">
      <c r="B46" s="59" t="s">
        <v>274</v>
      </c>
      <c r="C46" s="12"/>
      <c r="D46" s="60"/>
      <c r="E46" s="12"/>
      <c r="F46" s="60"/>
      <c r="G46" s="60"/>
      <c r="H46" s="12"/>
    </row>
    <row r="47" spans="2:8" ht="12.75">
      <c r="B47" s="61" t="s">
        <v>275</v>
      </c>
      <c r="C47" s="12">
        <f aca="true" t="shared" si="8" ref="C47:H47">SUM(C48:C55)</f>
        <v>386903496.08000004</v>
      </c>
      <c r="D47" s="12">
        <f t="shared" si="8"/>
        <v>-4603538.649999999</v>
      </c>
      <c r="E47" s="12">
        <f t="shared" si="8"/>
        <v>382299957.43</v>
      </c>
      <c r="F47" s="12">
        <f t="shared" si="8"/>
        <v>382299957.43</v>
      </c>
      <c r="G47" s="12">
        <f t="shared" si="8"/>
        <v>382299957.43</v>
      </c>
      <c r="H47" s="12">
        <f t="shared" si="8"/>
        <v>-4603538.650000021</v>
      </c>
    </row>
    <row r="48" spans="2:8" ht="25.5">
      <c r="B48" s="65" t="s">
        <v>276</v>
      </c>
      <c r="C48" s="12"/>
      <c r="D48" s="60"/>
      <c r="E48" s="12">
        <f aca="true" t="shared" si="9" ref="E48:E65">C48+D48</f>
        <v>0</v>
      </c>
      <c r="F48" s="60"/>
      <c r="G48" s="60"/>
      <c r="H48" s="12">
        <f aca="true" t="shared" si="10" ref="H48:H65">G48-C48</f>
        <v>0</v>
      </c>
    </row>
    <row r="49" spans="2:8" ht="25.5">
      <c r="B49" s="65" t="s">
        <v>277</v>
      </c>
      <c r="C49" s="12"/>
      <c r="D49" s="60"/>
      <c r="E49" s="12">
        <f t="shared" si="9"/>
        <v>0</v>
      </c>
      <c r="F49" s="60"/>
      <c r="G49" s="60"/>
      <c r="H49" s="12">
        <f t="shared" si="10"/>
        <v>0</v>
      </c>
    </row>
    <row r="50" spans="2:8" ht="25.5">
      <c r="B50" s="65" t="s">
        <v>278</v>
      </c>
      <c r="C50" s="12">
        <v>77051143.65</v>
      </c>
      <c r="D50" s="60">
        <v>-722637.35</v>
      </c>
      <c r="E50" s="12">
        <f t="shared" si="9"/>
        <v>76328506.30000001</v>
      </c>
      <c r="F50" s="60">
        <v>76328506.3</v>
      </c>
      <c r="G50" s="60">
        <v>76328506.3</v>
      </c>
      <c r="H50" s="12">
        <f t="shared" si="10"/>
        <v>-722637.3500000089</v>
      </c>
    </row>
    <row r="51" spans="2:8" ht="38.25">
      <c r="B51" s="65" t="s">
        <v>279</v>
      </c>
      <c r="C51" s="12">
        <v>309852352.43</v>
      </c>
      <c r="D51" s="60">
        <v>-3880901.3</v>
      </c>
      <c r="E51" s="12">
        <f t="shared" si="9"/>
        <v>305971451.13</v>
      </c>
      <c r="F51" s="60">
        <v>305971451.13</v>
      </c>
      <c r="G51" s="60">
        <v>305971451.13</v>
      </c>
      <c r="H51" s="12">
        <f t="shared" si="10"/>
        <v>-3880901.300000012</v>
      </c>
    </row>
    <row r="52" spans="2:8" ht="12.75">
      <c r="B52" s="65" t="s">
        <v>280</v>
      </c>
      <c r="C52" s="12"/>
      <c r="D52" s="60"/>
      <c r="E52" s="12">
        <f t="shared" si="9"/>
        <v>0</v>
      </c>
      <c r="F52" s="60"/>
      <c r="G52" s="60"/>
      <c r="H52" s="12">
        <f t="shared" si="10"/>
        <v>0</v>
      </c>
    </row>
    <row r="53" spans="2:8" ht="25.5">
      <c r="B53" s="65" t="s">
        <v>281</v>
      </c>
      <c r="C53" s="12"/>
      <c r="D53" s="60"/>
      <c r="E53" s="12">
        <f t="shared" si="9"/>
        <v>0</v>
      </c>
      <c r="F53" s="60"/>
      <c r="G53" s="60"/>
      <c r="H53" s="12">
        <f t="shared" si="10"/>
        <v>0</v>
      </c>
    </row>
    <row r="54" spans="2:8" ht="25.5">
      <c r="B54" s="65" t="s">
        <v>282</v>
      </c>
      <c r="C54" s="12"/>
      <c r="D54" s="60"/>
      <c r="E54" s="12">
        <f t="shared" si="9"/>
        <v>0</v>
      </c>
      <c r="F54" s="60"/>
      <c r="G54" s="60"/>
      <c r="H54" s="12">
        <f t="shared" si="10"/>
        <v>0</v>
      </c>
    </row>
    <row r="55" spans="2:8" ht="25.5">
      <c r="B55" s="65" t="s">
        <v>283</v>
      </c>
      <c r="C55" s="12"/>
      <c r="D55" s="60"/>
      <c r="E55" s="12">
        <f t="shared" si="9"/>
        <v>0</v>
      </c>
      <c r="F55" s="60"/>
      <c r="G55" s="60"/>
      <c r="H55" s="12">
        <f t="shared" si="10"/>
        <v>0</v>
      </c>
    </row>
    <row r="56" spans="2:8" ht="12.75">
      <c r="B56" s="62" t="s">
        <v>284</v>
      </c>
      <c r="C56" s="12">
        <f aca="true" t="shared" si="11" ref="C56:H56">SUM(C57:C60)</f>
        <v>18495427</v>
      </c>
      <c r="D56" s="12">
        <f t="shared" si="11"/>
        <v>-17985026</v>
      </c>
      <c r="E56" s="12">
        <f t="shared" si="11"/>
        <v>510401</v>
      </c>
      <c r="F56" s="12">
        <f t="shared" si="11"/>
        <v>445156.72</v>
      </c>
      <c r="G56" s="12">
        <f t="shared" si="11"/>
        <v>445156.72</v>
      </c>
      <c r="H56" s="12">
        <f t="shared" si="11"/>
        <v>-18050270.28</v>
      </c>
    </row>
    <row r="57" spans="2:8" ht="12.75">
      <c r="B57" s="65" t="s">
        <v>285</v>
      </c>
      <c r="C57" s="12"/>
      <c r="D57" s="60"/>
      <c r="E57" s="12">
        <f t="shared" si="9"/>
        <v>0</v>
      </c>
      <c r="F57" s="60"/>
      <c r="G57" s="60"/>
      <c r="H57" s="12">
        <f t="shared" si="10"/>
        <v>0</v>
      </c>
    </row>
    <row r="58" spans="2:8" ht="12.75">
      <c r="B58" s="65" t="s">
        <v>286</v>
      </c>
      <c r="C58" s="12"/>
      <c r="D58" s="60"/>
      <c r="E58" s="12">
        <f t="shared" si="9"/>
        <v>0</v>
      </c>
      <c r="F58" s="60"/>
      <c r="G58" s="60"/>
      <c r="H58" s="12">
        <f t="shared" si="10"/>
        <v>0</v>
      </c>
    </row>
    <row r="59" spans="2:8" ht="12.75">
      <c r="B59" s="65" t="s">
        <v>287</v>
      </c>
      <c r="C59" s="12">
        <v>18495426</v>
      </c>
      <c r="D59" s="60">
        <v>-18495426</v>
      </c>
      <c r="E59" s="12">
        <f t="shared" si="9"/>
        <v>0</v>
      </c>
      <c r="F59" s="60">
        <v>0</v>
      </c>
      <c r="G59" s="60">
        <v>0</v>
      </c>
      <c r="H59" s="12">
        <f t="shared" si="10"/>
        <v>-18495426</v>
      </c>
    </row>
    <row r="60" spans="2:8" ht="12.75">
      <c r="B60" s="65" t="s">
        <v>288</v>
      </c>
      <c r="C60" s="12">
        <v>1</v>
      </c>
      <c r="D60" s="60">
        <v>510400</v>
      </c>
      <c r="E60" s="12">
        <f t="shared" si="9"/>
        <v>510401</v>
      </c>
      <c r="F60" s="60">
        <v>445156.72</v>
      </c>
      <c r="G60" s="60">
        <v>445156.72</v>
      </c>
      <c r="H60" s="12">
        <f t="shared" si="10"/>
        <v>445155.72</v>
      </c>
    </row>
    <row r="61" spans="2:8" ht="12.75">
      <c r="B61" s="62" t="s">
        <v>289</v>
      </c>
      <c r="C61" s="12">
        <f aca="true" t="shared" si="12" ref="C61:H61">C62+C63</f>
        <v>0</v>
      </c>
      <c r="D61" s="12">
        <f t="shared" si="12"/>
        <v>0</v>
      </c>
      <c r="E61" s="12">
        <f t="shared" si="12"/>
        <v>0</v>
      </c>
      <c r="F61" s="12">
        <f t="shared" si="12"/>
        <v>0</v>
      </c>
      <c r="G61" s="12">
        <f t="shared" si="12"/>
        <v>0</v>
      </c>
      <c r="H61" s="12">
        <f t="shared" si="12"/>
        <v>0</v>
      </c>
    </row>
    <row r="62" spans="2:8" ht="25.5">
      <c r="B62" s="65" t="s">
        <v>290</v>
      </c>
      <c r="C62" s="12"/>
      <c r="D62" s="60"/>
      <c r="E62" s="12">
        <f t="shared" si="9"/>
        <v>0</v>
      </c>
      <c r="F62" s="60"/>
      <c r="G62" s="60"/>
      <c r="H62" s="12">
        <f t="shared" si="10"/>
        <v>0</v>
      </c>
    </row>
    <row r="63" spans="2:8" ht="12.75">
      <c r="B63" s="65" t="s">
        <v>291</v>
      </c>
      <c r="C63" s="12"/>
      <c r="D63" s="60"/>
      <c r="E63" s="12">
        <f t="shared" si="9"/>
        <v>0</v>
      </c>
      <c r="F63" s="60"/>
      <c r="G63" s="60"/>
      <c r="H63" s="12">
        <f t="shared" si="10"/>
        <v>0</v>
      </c>
    </row>
    <row r="64" spans="2:8" ht="38.25">
      <c r="B64" s="62" t="s">
        <v>292</v>
      </c>
      <c r="C64" s="12"/>
      <c r="D64" s="60"/>
      <c r="E64" s="12">
        <f t="shared" si="9"/>
        <v>0</v>
      </c>
      <c r="F64" s="60"/>
      <c r="G64" s="60"/>
      <c r="H64" s="12">
        <f t="shared" si="10"/>
        <v>0</v>
      </c>
    </row>
    <row r="65" spans="2:8" ht="12.75">
      <c r="B65" s="74" t="s">
        <v>293</v>
      </c>
      <c r="C65" s="16"/>
      <c r="D65" s="75"/>
      <c r="E65" s="16">
        <f t="shared" si="9"/>
        <v>0</v>
      </c>
      <c r="F65" s="75"/>
      <c r="G65" s="75"/>
      <c r="H65" s="16">
        <f t="shared" si="10"/>
        <v>0</v>
      </c>
    </row>
    <row r="66" spans="2:8" ht="12.75">
      <c r="B66" s="66"/>
      <c r="C66" s="12"/>
      <c r="D66" s="73"/>
      <c r="E66" s="12"/>
      <c r="F66" s="73"/>
      <c r="G66" s="73"/>
      <c r="H66" s="12"/>
    </row>
    <row r="67" spans="2:8" ht="25.5">
      <c r="B67" s="67" t="s">
        <v>294</v>
      </c>
      <c r="C67" s="68">
        <f aca="true" t="shared" si="13" ref="C67:H67">C47+C56+C61+C64+C65</f>
        <v>405398923.08000004</v>
      </c>
      <c r="D67" s="68">
        <f t="shared" si="13"/>
        <v>-22588564.65</v>
      </c>
      <c r="E67" s="68">
        <f t="shared" si="13"/>
        <v>382810358.43</v>
      </c>
      <c r="F67" s="68">
        <f t="shared" si="13"/>
        <v>382745114.15000004</v>
      </c>
      <c r="G67" s="68">
        <f t="shared" si="13"/>
        <v>382745114.15000004</v>
      </c>
      <c r="H67" s="68">
        <f t="shared" si="13"/>
        <v>-22653808.930000022</v>
      </c>
    </row>
    <row r="68" spans="2:8" ht="12.75">
      <c r="B68" s="76"/>
      <c r="C68" s="12"/>
      <c r="D68" s="73"/>
      <c r="E68" s="12"/>
      <c r="F68" s="73"/>
      <c r="G68" s="73"/>
      <c r="H68" s="12"/>
    </row>
    <row r="69" spans="2:8" ht="25.5">
      <c r="B69" s="67" t="s">
        <v>295</v>
      </c>
      <c r="C69" s="68">
        <f aca="true" t="shared" si="14" ref="C69:H69">C70</f>
        <v>0</v>
      </c>
      <c r="D69" s="68">
        <f t="shared" si="14"/>
        <v>146500000</v>
      </c>
      <c r="E69" s="68">
        <f t="shared" si="14"/>
        <v>146500000</v>
      </c>
      <c r="F69" s="68">
        <f t="shared" si="14"/>
        <v>146500000</v>
      </c>
      <c r="G69" s="68">
        <f t="shared" si="14"/>
        <v>146500000</v>
      </c>
      <c r="H69" s="68">
        <f t="shared" si="14"/>
        <v>146500000</v>
      </c>
    </row>
    <row r="70" spans="2:8" ht="12.75">
      <c r="B70" s="76" t="s">
        <v>296</v>
      </c>
      <c r="C70" s="12">
        <v>0</v>
      </c>
      <c r="D70" s="60">
        <v>146500000</v>
      </c>
      <c r="E70" s="12">
        <f>C70+D70</f>
        <v>146500000</v>
      </c>
      <c r="F70" s="60">
        <v>146500000</v>
      </c>
      <c r="G70" s="60">
        <v>146500000</v>
      </c>
      <c r="H70" s="12">
        <f>G70-C70</f>
        <v>146500000</v>
      </c>
    </row>
    <row r="71" spans="2:8" ht="12.75">
      <c r="B71" s="76"/>
      <c r="C71" s="12"/>
      <c r="D71" s="60"/>
      <c r="E71" s="12"/>
      <c r="F71" s="60"/>
      <c r="G71" s="60"/>
      <c r="H71" s="12"/>
    </row>
    <row r="72" spans="2:8" ht="12.75">
      <c r="B72" s="67" t="s">
        <v>297</v>
      </c>
      <c r="C72" s="68">
        <f aca="true" t="shared" si="15" ref="C72:H72">C42+C67+C69</f>
        <v>1458554093.22</v>
      </c>
      <c r="D72" s="68">
        <f t="shared" si="15"/>
        <v>168308039.95</v>
      </c>
      <c r="E72" s="68">
        <f t="shared" si="15"/>
        <v>1626862133.17</v>
      </c>
      <c r="F72" s="68">
        <f t="shared" si="15"/>
        <v>1578830686.79</v>
      </c>
      <c r="G72" s="68">
        <f t="shared" si="15"/>
        <v>1578830686.79</v>
      </c>
      <c r="H72" s="68">
        <f t="shared" si="15"/>
        <v>120276593.56999996</v>
      </c>
    </row>
    <row r="73" spans="2:8" ht="12.75">
      <c r="B73" s="76"/>
      <c r="C73" s="12"/>
      <c r="D73" s="60"/>
      <c r="E73" s="12"/>
      <c r="F73" s="60"/>
      <c r="G73" s="60"/>
      <c r="H73" s="12"/>
    </row>
    <row r="74" spans="2:8" ht="12.75">
      <c r="B74" s="67" t="s">
        <v>298</v>
      </c>
      <c r="C74" s="12"/>
      <c r="D74" s="60"/>
      <c r="E74" s="12"/>
      <c r="F74" s="60"/>
      <c r="G74" s="60"/>
      <c r="H74" s="12"/>
    </row>
    <row r="75" spans="2:8" ht="25.5">
      <c r="B75" s="76" t="s">
        <v>299</v>
      </c>
      <c r="C75" s="12">
        <v>0</v>
      </c>
      <c r="D75" s="60">
        <v>146500000</v>
      </c>
      <c r="E75" s="12">
        <f>C75+D75</f>
        <v>146500000</v>
      </c>
      <c r="F75" s="60">
        <v>146500000</v>
      </c>
      <c r="G75" s="60">
        <v>146500000</v>
      </c>
      <c r="H75" s="12">
        <f>G75-C75</f>
        <v>146500000</v>
      </c>
    </row>
    <row r="76" spans="2:8" ht="25.5">
      <c r="B76" s="76" t="s">
        <v>300</v>
      </c>
      <c r="C76" s="12"/>
      <c r="D76" s="60"/>
      <c r="E76" s="12">
        <f>C76+D76</f>
        <v>0</v>
      </c>
      <c r="F76" s="60"/>
      <c r="G76" s="60"/>
      <c r="H76" s="12">
        <f>G76-C76</f>
        <v>0</v>
      </c>
    </row>
    <row r="77" spans="2:8" ht="25.5">
      <c r="B77" s="67" t="s">
        <v>301</v>
      </c>
      <c r="C77" s="68">
        <f aca="true" t="shared" si="16" ref="C77:H77">SUM(C75:C76)</f>
        <v>0</v>
      </c>
      <c r="D77" s="68">
        <f t="shared" si="16"/>
        <v>146500000</v>
      </c>
      <c r="E77" s="68">
        <f t="shared" si="16"/>
        <v>146500000</v>
      </c>
      <c r="F77" s="68">
        <f t="shared" si="16"/>
        <v>146500000</v>
      </c>
      <c r="G77" s="68">
        <f t="shared" si="16"/>
        <v>146500000</v>
      </c>
      <c r="H77" s="68">
        <f t="shared" si="16"/>
        <v>146500000</v>
      </c>
    </row>
    <row r="78" spans="2:8" ht="13.5" thickBot="1">
      <c r="B78" s="77"/>
      <c r="C78" s="25"/>
      <c r="D78" s="78"/>
      <c r="E78" s="25"/>
      <c r="F78" s="78"/>
      <c r="G78" s="78"/>
      <c r="H78" s="25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1"/>
  <sheetViews>
    <sheetView zoomScale="110" zoomScaleNormal="110" zoomScalePageLayoutView="0" workbookViewId="0" topLeftCell="A1">
      <selection activeCell="B2" sqref="B2:F2"/>
    </sheetView>
  </sheetViews>
  <sheetFormatPr defaultColWidth="11.421875" defaultRowHeight="15"/>
  <cols>
    <col min="1" max="1" width="4.7109375" style="103" customWidth="1"/>
    <col min="2" max="2" width="5.57421875" style="103" customWidth="1"/>
    <col min="3" max="3" width="37.7109375" style="103" customWidth="1"/>
    <col min="4" max="4" width="14.28125" style="103" customWidth="1"/>
    <col min="5" max="5" width="11.421875" style="103" customWidth="1"/>
    <col min="6" max="6" width="16.28125" style="103" bestFit="1" customWidth="1"/>
    <col min="7" max="16384" width="11.421875" style="103" customWidth="1"/>
  </cols>
  <sheetData>
    <row r="2" spans="2:6" ht="11.25">
      <c r="B2" s="271" t="s">
        <v>206</v>
      </c>
      <c r="C2" s="272"/>
      <c r="D2" s="272"/>
      <c r="E2" s="272"/>
      <c r="F2" s="273"/>
    </row>
    <row r="3" spans="2:6" ht="11.25">
      <c r="B3" s="274" t="s">
        <v>340</v>
      </c>
      <c r="C3" s="275"/>
      <c r="D3" s="275"/>
      <c r="E3" s="275"/>
      <c r="F3" s="276"/>
    </row>
    <row r="4" spans="2:6" ht="11.25">
      <c r="B4" s="274" t="s">
        <v>319</v>
      </c>
      <c r="C4" s="275"/>
      <c r="D4" s="275"/>
      <c r="E4" s="275"/>
      <c r="F4" s="276"/>
    </row>
    <row r="5" spans="2:6" ht="11.25">
      <c r="B5" s="277" t="s">
        <v>341</v>
      </c>
      <c r="C5" s="278"/>
      <c r="D5" s="278"/>
      <c r="E5" s="278"/>
      <c r="F5" s="279"/>
    </row>
    <row r="6" spans="2:6" ht="11.25">
      <c r="B6" s="269" t="s">
        <v>237</v>
      </c>
      <c r="C6" s="270"/>
      <c r="D6" s="130" t="s">
        <v>342</v>
      </c>
      <c r="E6" s="130" t="s">
        <v>12</v>
      </c>
      <c r="F6" s="130" t="s">
        <v>343</v>
      </c>
    </row>
    <row r="7" spans="2:6" ht="12" thickBot="1">
      <c r="B7" s="104"/>
      <c r="C7" s="105"/>
      <c r="D7" s="106"/>
      <c r="E7" s="106"/>
      <c r="F7" s="106"/>
    </row>
    <row r="8" spans="2:6" ht="12" thickBot="1">
      <c r="B8" s="267" t="s">
        <v>344</v>
      </c>
      <c r="C8" s="268"/>
      <c r="D8" s="107">
        <f>D9+D10</f>
        <v>1458554093.22</v>
      </c>
      <c r="E8" s="107">
        <f>E9+E10</f>
        <v>1432330686.79</v>
      </c>
      <c r="F8" s="107">
        <f>F9+F10</f>
        <v>1432330686.79</v>
      </c>
    </row>
    <row r="9" spans="2:6" ht="22.5">
      <c r="B9" s="108"/>
      <c r="C9" s="109" t="s">
        <v>345</v>
      </c>
      <c r="D9" s="110">
        <v>1458554093.22</v>
      </c>
      <c r="E9" s="110">
        <v>1432330686.79</v>
      </c>
      <c r="F9" s="110">
        <v>1432330686.79</v>
      </c>
    </row>
    <row r="10" spans="2:6" ht="11.25">
      <c r="B10" s="111"/>
      <c r="C10" s="112" t="s">
        <v>346</v>
      </c>
      <c r="D10" s="113">
        <v>0</v>
      </c>
      <c r="E10" s="113">
        <v>0</v>
      </c>
      <c r="F10" s="113">
        <v>0</v>
      </c>
    </row>
    <row r="11" spans="2:6" ht="12" thickBot="1">
      <c r="B11" s="104"/>
      <c r="C11" s="105"/>
      <c r="D11" s="114"/>
      <c r="E11" s="114"/>
      <c r="F11" s="114"/>
    </row>
    <row r="12" spans="2:6" ht="12" thickBot="1">
      <c r="B12" s="267" t="s">
        <v>347</v>
      </c>
      <c r="C12" s="268"/>
      <c r="D12" s="107">
        <f>D13+D14</f>
        <v>1416557833.2</v>
      </c>
      <c r="E12" s="107">
        <f>E13+E14</f>
        <v>1421366821.46</v>
      </c>
      <c r="F12" s="107">
        <f>F13+F14</f>
        <v>1393894926.69</v>
      </c>
    </row>
    <row r="13" spans="2:6" ht="22.5">
      <c r="B13" s="108"/>
      <c r="C13" s="109" t="s">
        <v>348</v>
      </c>
      <c r="D13" s="110">
        <v>1416557833.2</v>
      </c>
      <c r="E13" s="110">
        <v>1421366821.46</v>
      </c>
      <c r="F13" s="110">
        <v>1393894926.69</v>
      </c>
    </row>
    <row r="14" spans="2:6" ht="11.25">
      <c r="B14" s="111"/>
      <c r="C14" s="112" t="s">
        <v>349</v>
      </c>
      <c r="D14" s="113">
        <v>0</v>
      </c>
      <c r="E14" s="113">
        <v>0</v>
      </c>
      <c r="F14" s="113">
        <v>0</v>
      </c>
    </row>
    <row r="15" spans="2:6" ht="12" thickBot="1">
      <c r="B15" s="115"/>
      <c r="C15" s="116"/>
      <c r="D15" s="117"/>
      <c r="E15" s="117"/>
      <c r="F15" s="117"/>
    </row>
    <row r="16" spans="2:6" ht="12" thickBot="1">
      <c r="B16" s="267" t="s">
        <v>350</v>
      </c>
      <c r="C16" s="268"/>
      <c r="D16" s="107">
        <f>D8-D12</f>
        <v>41996260.01999998</v>
      </c>
      <c r="E16" s="107">
        <f>E8-E12</f>
        <v>10963865.329999924</v>
      </c>
      <c r="F16" s="107">
        <f>F8-F12</f>
        <v>38435760.099999905</v>
      </c>
    </row>
    <row r="17" spans="2:6" ht="11.25">
      <c r="B17" s="118"/>
      <c r="C17" s="118"/>
      <c r="D17" s="118"/>
      <c r="E17" s="118"/>
      <c r="F17" s="118"/>
    </row>
    <row r="18" spans="2:6" ht="11.25">
      <c r="B18" s="269" t="s">
        <v>237</v>
      </c>
      <c r="C18" s="270"/>
      <c r="D18" s="130" t="s">
        <v>342</v>
      </c>
      <c r="E18" s="130" t="s">
        <v>12</v>
      </c>
      <c r="F18" s="130" t="s">
        <v>343</v>
      </c>
    </row>
    <row r="19" spans="2:6" ht="12" thickBot="1">
      <c r="B19" s="104"/>
      <c r="C19" s="105"/>
      <c r="D19" s="119"/>
      <c r="E19" s="119"/>
      <c r="F19" s="119"/>
    </row>
    <row r="20" spans="2:6" ht="12" thickBot="1">
      <c r="B20" s="267" t="s">
        <v>351</v>
      </c>
      <c r="C20" s="268"/>
      <c r="D20" s="107">
        <f>D16</f>
        <v>41996260.01999998</v>
      </c>
      <c r="E20" s="107">
        <f>E16</f>
        <v>10963865.329999924</v>
      </c>
      <c r="F20" s="107">
        <f>F16</f>
        <v>38435760.099999905</v>
      </c>
    </row>
    <row r="21" spans="2:6" ht="12" thickBot="1">
      <c r="B21" s="120"/>
      <c r="C21" s="121"/>
      <c r="D21" s="122"/>
      <c r="E21" s="122"/>
      <c r="F21" s="122"/>
    </row>
    <row r="22" spans="2:6" ht="12" thickBot="1">
      <c r="B22" s="267" t="s">
        <v>352</v>
      </c>
      <c r="C22" s="268"/>
      <c r="D22" s="123">
        <v>7759826</v>
      </c>
      <c r="E22" s="123">
        <v>26643756.83</v>
      </c>
      <c r="F22" s="124">
        <v>26643756.83</v>
      </c>
    </row>
    <row r="23" spans="2:6" ht="12" thickBot="1">
      <c r="B23" s="125"/>
      <c r="C23" s="126"/>
      <c r="D23" s="122"/>
      <c r="E23" s="122"/>
      <c r="F23" s="122"/>
    </row>
    <row r="24" spans="2:6" ht="12" thickBot="1">
      <c r="B24" s="267" t="s">
        <v>353</v>
      </c>
      <c r="C24" s="268"/>
      <c r="D24" s="127">
        <f>D20-D22</f>
        <v>34236434.01999998</v>
      </c>
      <c r="E24" s="127">
        <f>E20-E22</f>
        <v>-15679891.500000075</v>
      </c>
      <c r="F24" s="127">
        <f>F20-F22</f>
        <v>11792003.269999906</v>
      </c>
    </row>
    <row r="25" spans="2:6" ht="11.25">
      <c r="B25" s="118"/>
      <c r="C25" s="118"/>
      <c r="D25" s="118"/>
      <c r="E25" s="118"/>
      <c r="F25" s="118"/>
    </row>
    <row r="26" spans="2:6" ht="11.25">
      <c r="B26" s="269" t="s">
        <v>237</v>
      </c>
      <c r="C26" s="270"/>
      <c r="D26" s="130" t="s">
        <v>342</v>
      </c>
      <c r="E26" s="130" t="s">
        <v>12</v>
      </c>
      <c r="F26" s="130" t="s">
        <v>343</v>
      </c>
    </row>
    <row r="27" spans="2:6" ht="11.25">
      <c r="B27" s="104"/>
      <c r="C27" s="105"/>
      <c r="D27" s="106"/>
      <c r="E27" s="106"/>
      <c r="F27" s="106"/>
    </row>
    <row r="28" spans="2:6" ht="12" thickBot="1">
      <c r="B28" s="267" t="s">
        <v>354</v>
      </c>
      <c r="C28" s="268"/>
      <c r="D28" s="123">
        <v>0</v>
      </c>
      <c r="E28" s="123">
        <v>146500000</v>
      </c>
      <c r="F28" s="124">
        <v>146500000</v>
      </c>
    </row>
    <row r="29" spans="2:6" ht="12" thickBot="1">
      <c r="B29" s="120"/>
      <c r="C29" s="121"/>
      <c r="D29" s="128"/>
      <c r="E29" s="128"/>
      <c r="F29" s="128"/>
    </row>
    <row r="30" spans="2:6" ht="12" thickBot="1">
      <c r="B30" s="267" t="s">
        <v>355</v>
      </c>
      <c r="C30" s="268"/>
      <c r="D30" s="123">
        <v>116146615.92</v>
      </c>
      <c r="E30" s="123">
        <v>80620020.9</v>
      </c>
      <c r="F30" s="124">
        <v>80620020.9</v>
      </c>
    </row>
    <row r="31" spans="2:6" ht="12" thickBot="1">
      <c r="B31" s="125"/>
      <c r="C31" s="126"/>
      <c r="D31" s="122"/>
      <c r="E31" s="122"/>
      <c r="F31" s="122"/>
    </row>
    <row r="32" spans="2:6" ht="12" thickBot="1">
      <c r="B32" s="267" t="s">
        <v>356</v>
      </c>
      <c r="C32" s="268"/>
      <c r="D32" s="127">
        <f>D28-D30</f>
        <v>-116146615.92</v>
      </c>
      <c r="E32" s="127">
        <f>E28-E30</f>
        <v>65879979.099999994</v>
      </c>
      <c r="F32" s="127">
        <f>F28-F30</f>
        <v>65879979.099999994</v>
      </c>
    </row>
    <row r="34" spans="2:6" s="129" customFormat="1" ht="42" customHeight="1">
      <c r="B34" s="266" t="s">
        <v>357</v>
      </c>
      <c r="C34" s="266"/>
      <c r="D34" s="266"/>
      <c r="E34" s="266"/>
      <c r="F34" s="266"/>
    </row>
    <row r="35" spans="2:6" s="129" customFormat="1" ht="42.75" customHeight="1">
      <c r="B35" s="266" t="s">
        <v>358</v>
      </c>
      <c r="C35" s="266"/>
      <c r="D35" s="266"/>
      <c r="E35" s="266"/>
      <c r="F35" s="266"/>
    </row>
    <row r="36" spans="2:6" s="129" customFormat="1" ht="18.75" customHeight="1">
      <c r="B36" s="266" t="s">
        <v>359</v>
      </c>
      <c r="C36" s="266"/>
      <c r="D36" s="266"/>
      <c r="E36" s="266"/>
      <c r="F36" s="266"/>
    </row>
    <row r="40" spans="2:7" ht="15" customHeight="1">
      <c r="B40" s="98"/>
      <c r="C40" s="98"/>
      <c r="E40" s="98"/>
      <c r="F40" s="98"/>
      <c r="G40" s="98"/>
    </row>
    <row r="41" spans="2:7" ht="15" customHeight="1">
      <c r="B41" s="98"/>
      <c r="C41" s="98"/>
      <c r="E41" s="98"/>
      <c r="F41" s="98"/>
      <c r="G41" s="98"/>
    </row>
    <row r="42" ht="30" customHeight="1"/>
  </sheetData>
  <sheetProtection/>
  <mergeCells count="19">
    <mergeCell ref="B2:F2"/>
    <mergeCell ref="B3:F3"/>
    <mergeCell ref="B4:F4"/>
    <mergeCell ref="B5:F5"/>
    <mergeCell ref="B6:C6"/>
    <mergeCell ref="B8:C8"/>
    <mergeCell ref="B12:C12"/>
    <mergeCell ref="B16:C16"/>
    <mergeCell ref="B18:C18"/>
    <mergeCell ref="B20:C20"/>
    <mergeCell ref="B22:C22"/>
    <mergeCell ref="B35:F35"/>
    <mergeCell ref="B36:F36"/>
    <mergeCell ref="B24:C24"/>
    <mergeCell ref="B26:C26"/>
    <mergeCell ref="B28:C28"/>
    <mergeCell ref="B30:C30"/>
    <mergeCell ref="B32:C32"/>
    <mergeCell ref="B34:F3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showGridLines="0" zoomScale="80" zoomScaleNormal="80" workbookViewId="0" topLeftCell="A1">
      <selection activeCell="G23" sqref="G23"/>
    </sheetView>
  </sheetViews>
  <sheetFormatPr defaultColWidth="0" defaultRowHeight="15" zeroHeight="1"/>
  <cols>
    <col min="1" max="1" width="2.7109375" style="102" customWidth="1"/>
    <col min="2" max="3" width="11.421875" style="102" customWidth="1"/>
    <col min="4" max="4" width="51.28125" style="102" customWidth="1"/>
    <col min="5" max="5" width="20.8515625" style="102" customWidth="1"/>
    <col min="6" max="6" width="26.8515625" style="102" bestFit="1" customWidth="1"/>
    <col min="7" max="10" width="20.8515625" style="102" customWidth="1"/>
    <col min="11" max="11" width="2.8515625" style="102" customWidth="1"/>
    <col min="12" max="16384" width="11.421875" style="102" hidden="1" customWidth="1"/>
  </cols>
  <sheetData>
    <row r="1" ht="8.25" customHeight="1"/>
    <row r="2" spans="2:10" ht="15">
      <c r="B2" s="287" t="s">
        <v>206</v>
      </c>
      <c r="C2" s="288"/>
      <c r="D2" s="288"/>
      <c r="E2" s="288"/>
      <c r="F2" s="288"/>
      <c r="G2" s="288"/>
      <c r="H2" s="288"/>
      <c r="I2" s="288"/>
      <c r="J2" s="289"/>
    </row>
    <row r="3" spans="2:10" ht="15">
      <c r="B3" s="290" t="s">
        <v>360</v>
      </c>
      <c r="C3" s="291"/>
      <c r="D3" s="291"/>
      <c r="E3" s="291"/>
      <c r="F3" s="291"/>
      <c r="G3" s="291"/>
      <c r="H3" s="291"/>
      <c r="I3" s="291"/>
      <c r="J3" s="292"/>
    </row>
    <row r="4" spans="2:10" ht="15">
      <c r="B4" s="290" t="s">
        <v>319</v>
      </c>
      <c r="C4" s="291"/>
      <c r="D4" s="291"/>
      <c r="E4" s="291"/>
      <c r="F4" s="291"/>
      <c r="G4" s="291"/>
      <c r="H4" s="291"/>
      <c r="I4" s="291"/>
      <c r="J4" s="292"/>
    </row>
    <row r="5" spans="2:10" ht="15">
      <c r="B5" s="153"/>
      <c r="C5" s="154"/>
      <c r="D5" s="155"/>
      <c r="E5" s="155"/>
      <c r="F5" s="155"/>
      <c r="G5" s="155"/>
      <c r="H5" s="155"/>
      <c r="I5" s="155"/>
      <c r="J5" s="156"/>
    </row>
    <row r="6" spans="2:10" ht="14.25">
      <c r="B6" s="118"/>
      <c r="C6" s="118"/>
      <c r="D6" s="118"/>
      <c r="E6" s="118"/>
      <c r="F6" s="118"/>
      <c r="G6" s="118"/>
      <c r="H6" s="118"/>
      <c r="I6" s="118"/>
      <c r="J6" s="118"/>
    </row>
    <row r="7" spans="2:10" ht="14.25">
      <c r="B7" s="262" t="s">
        <v>237</v>
      </c>
      <c r="C7" s="293"/>
      <c r="D7" s="263"/>
      <c r="E7" s="298" t="s">
        <v>320</v>
      </c>
      <c r="F7" s="299"/>
      <c r="G7" s="299"/>
      <c r="H7" s="299"/>
      <c r="I7" s="300"/>
      <c r="J7" s="301" t="s">
        <v>321</v>
      </c>
    </row>
    <row r="8" spans="2:10" ht="14.25">
      <c r="B8" s="294"/>
      <c r="C8" s="295"/>
      <c r="D8" s="296"/>
      <c r="E8" s="148" t="s">
        <v>322</v>
      </c>
      <c r="F8" s="149" t="s">
        <v>91</v>
      </c>
      <c r="G8" s="149" t="s">
        <v>92</v>
      </c>
      <c r="H8" s="149" t="s">
        <v>12</v>
      </c>
      <c r="I8" s="150" t="s">
        <v>93</v>
      </c>
      <c r="J8" s="302"/>
    </row>
    <row r="9" spans="2:10" ht="14.25">
      <c r="B9" s="264"/>
      <c r="C9" s="297"/>
      <c r="D9" s="265"/>
      <c r="E9" s="151">
        <v>1</v>
      </c>
      <c r="F9" s="151">
        <v>2</v>
      </c>
      <c r="G9" s="151" t="s">
        <v>323</v>
      </c>
      <c r="H9" s="151">
        <v>4</v>
      </c>
      <c r="I9" s="152">
        <v>5</v>
      </c>
      <c r="J9" s="151" t="s">
        <v>324</v>
      </c>
    </row>
    <row r="10" spans="2:10" s="101" customFormat="1" ht="14.25">
      <c r="B10" s="282" t="s">
        <v>361</v>
      </c>
      <c r="C10" s="283"/>
      <c r="D10" s="284"/>
      <c r="E10" s="131">
        <f aca="true" t="shared" si="0" ref="E10:J10">SUM(E11,E14,E23,E27,E30,E35)</f>
        <v>1540464275.12</v>
      </c>
      <c r="F10" s="131">
        <f t="shared" si="0"/>
        <v>168308040.65</v>
      </c>
      <c r="G10" s="131">
        <f t="shared" si="0"/>
        <v>1708772315.77</v>
      </c>
      <c r="H10" s="131">
        <f t="shared" si="0"/>
        <v>1528630599.19</v>
      </c>
      <c r="I10" s="131">
        <f t="shared" si="0"/>
        <v>1501158704.42</v>
      </c>
      <c r="J10" s="131">
        <f t="shared" si="0"/>
        <v>180141716.57999992</v>
      </c>
    </row>
    <row r="11" spans="2:10" s="101" customFormat="1" ht="28.5" customHeight="1">
      <c r="B11" s="132"/>
      <c r="C11" s="280" t="s">
        <v>362</v>
      </c>
      <c r="D11" s="281"/>
      <c r="E11" s="133">
        <f aca="true" t="shared" si="1" ref="E11:J11">SUM(E12:E13)</f>
        <v>0</v>
      </c>
      <c r="F11" s="133">
        <f t="shared" si="1"/>
        <v>0</v>
      </c>
      <c r="G11" s="133">
        <f t="shared" si="1"/>
        <v>0</v>
      </c>
      <c r="H11" s="133">
        <f t="shared" si="1"/>
        <v>0</v>
      </c>
      <c r="I11" s="133">
        <f t="shared" si="1"/>
        <v>0</v>
      </c>
      <c r="J11" s="133">
        <f t="shared" si="1"/>
        <v>0</v>
      </c>
    </row>
    <row r="12" spans="2:10" s="101" customFormat="1" ht="14.25">
      <c r="B12" s="132"/>
      <c r="C12" s="134"/>
      <c r="D12" s="135" t="s">
        <v>363</v>
      </c>
      <c r="E12" s="136">
        <v>0</v>
      </c>
      <c r="F12" s="137">
        <v>0</v>
      </c>
      <c r="G12" s="138">
        <f>SUM(E12:F12)</f>
        <v>0</v>
      </c>
      <c r="H12" s="137">
        <v>0</v>
      </c>
      <c r="I12" s="137">
        <v>0</v>
      </c>
      <c r="J12" s="139">
        <f>(G12-H12)</f>
        <v>0</v>
      </c>
    </row>
    <row r="13" spans="2:10" s="101" customFormat="1" ht="14.25">
      <c r="B13" s="132"/>
      <c r="C13" s="134"/>
      <c r="D13" s="135" t="s">
        <v>364</v>
      </c>
      <c r="E13" s="136">
        <v>0</v>
      </c>
      <c r="F13" s="137">
        <v>0</v>
      </c>
      <c r="G13" s="138">
        <f>SUM(E13:F13)</f>
        <v>0</v>
      </c>
      <c r="H13" s="137">
        <v>0</v>
      </c>
      <c r="I13" s="137">
        <v>0</v>
      </c>
      <c r="J13" s="139">
        <f>(G13-H13)</f>
        <v>0</v>
      </c>
    </row>
    <row r="14" spans="2:10" s="101" customFormat="1" ht="14.25">
      <c r="B14" s="132"/>
      <c r="C14" s="280" t="s">
        <v>365</v>
      </c>
      <c r="D14" s="281"/>
      <c r="E14" s="133">
        <f aca="true" t="shared" si="2" ref="E14:J14">SUM(E15:E22)</f>
        <v>1540464275.12</v>
      </c>
      <c r="F14" s="133">
        <f t="shared" si="2"/>
        <v>168308040.65</v>
      </c>
      <c r="G14" s="133">
        <f t="shared" si="2"/>
        <v>1708772315.77</v>
      </c>
      <c r="H14" s="133">
        <f t="shared" si="2"/>
        <v>1528630599.19</v>
      </c>
      <c r="I14" s="133">
        <f t="shared" si="2"/>
        <v>1501158704.42</v>
      </c>
      <c r="J14" s="133">
        <f t="shared" si="2"/>
        <v>180141716.57999992</v>
      </c>
    </row>
    <row r="15" spans="2:10" s="101" customFormat="1" ht="14.25">
      <c r="B15" s="132"/>
      <c r="C15" s="134"/>
      <c r="D15" s="135" t="s">
        <v>366</v>
      </c>
      <c r="E15" s="136">
        <v>1540464275.12</v>
      </c>
      <c r="F15" s="137">
        <v>168308040.65</v>
      </c>
      <c r="G15" s="138">
        <f>SUM(E15:F15)</f>
        <v>1708772315.77</v>
      </c>
      <c r="H15" s="137">
        <v>1528630599.19</v>
      </c>
      <c r="I15" s="137">
        <v>1501158704.42</v>
      </c>
      <c r="J15" s="139">
        <f>(G15-H15)</f>
        <v>180141716.57999992</v>
      </c>
    </row>
    <row r="16" spans="2:10" s="101" customFormat="1" ht="14.25">
      <c r="B16" s="132"/>
      <c r="C16" s="134"/>
      <c r="D16" s="135" t="s">
        <v>367</v>
      </c>
      <c r="E16" s="136">
        <v>0</v>
      </c>
      <c r="F16" s="137">
        <v>0</v>
      </c>
      <c r="G16" s="138">
        <f aca="true" t="shared" si="3" ref="G16:G22">SUM(E16:F16)</f>
        <v>0</v>
      </c>
      <c r="H16" s="137">
        <v>0</v>
      </c>
      <c r="I16" s="137">
        <v>0</v>
      </c>
      <c r="J16" s="139">
        <f aca="true" t="shared" si="4" ref="J16:J22">(G16-H16)</f>
        <v>0</v>
      </c>
    </row>
    <row r="17" spans="2:10" s="101" customFormat="1" ht="14.25">
      <c r="B17" s="132"/>
      <c r="C17" s="134"/>
      <c r="D17" s="135" t="s">
        <v>368</v>
      </c>
      <c r="E17" s="136">
        <v>0</v>
      </c>
      <c r="F17" s="137">
        <v>0</v>
      </c>
      <c r="G17" s="138">
        <f t="shared" si="3"/>
        <v>0</v>
      </c>
      <c r="H17" s="137">
        <v>0</v>
      </c>
      <c r="I17" s="137">
        <v>0</v>
      </c>
      <c r="J17" s="139">
        <f t="shared" si="4"/>
        <v>0</v>
      </c>
    </row>
    <row r="18" spans="2:10" s="101" customFormat="1" ht="14.25">
      <c r="B18" s="132"/>
      <c r="C18" s="134"/>
      <c r="D18" s="135" t="s">
        <v>369</v>
      </c>
      <c r="E18" s="136">
        <v>0</v>
      </c>
      <c r="F18" s="137">
        <v>0</v>
      </c>
      <c r="G18" s="138">
        <f t="shared" si="3"/>
        <v>0</v>
      </c>
      <c r="H18" s="137">
        <v>0</v>
      </c>
      <c r="I18" s="137">
        <v>0</v>
      </c>
      <c r="J18" s="139">
        <f t="shared" si="4"/>
        <v>0</v>
      </c>
    </row>
    <row r="19" spans="2:10" s="101" customFormat="1" ht="14.25">
      <c r="B19" s="132"/>
      <c r="C19" s="134"/>
      <c r="D19" s="135" t="s">
        <v>370</v>
      </c>
      <c r="E19" s="136">
        <v>0</v>
      </c>
      <c r="F19" s="137">
        <v>0</v>
      </c>
      <c r="G19" s="138">
        <f t="shared" si="3"/>
        <v>0</v>
      </c>
      <c r="H19" s="137">
        <v>0</v>
      </c>
      <c r="I19" s="137">
        <v>0</v>
      </c>
      <c r="J19" s="139">
        <f t="shared" si="4"/>
        <v>0</v>
      </c>
    </row>
    <row r="20" spans="2:10" s="101" customFormat="1" ht="24">
      <c r="B20" s="132"/>
      <c r="C20" s="134"/>
      <c r="D20" s="135" t="s">
        <v>371</v>
      </c>
      <c r="E20" s="136">
        <v>0</v>
      </c>
      <c r="F20" s="137">
        <v>0</v>
      </c>
      <c r="G20" s="138">
        <f t="shared" si="3"/>
        <v>0</v>
      </c>
      <c r="H20" s="137">
        <v>0</v>
      </c>
      <c r="I20" s="137">
        <v>0</v>
      </c>
      <c r="J20" s="139">
        <f t="shared" si="4"/>
        <v>0</v>
      </c>
    </row>
    <row r="21" spans="2:10" s="101" customFormat="1" ht="14.25">
      <c r="B21" s="132"/>
      <c r="C21" s="134"/>
      <c r="D21" s="135" t="s">
        <v>372</v>
      </c>
      <c r="E21" s="136">
        <v>0</v>
      </c>
      <c r="F21" s="137">
        <v>0</v>
      </c>
      <c r="G21" s="138">
        <f t="shared" si="3"/>
        <v>0</v>
      </c>
      <c r="H21" s="137">
        <v>0</v>
      </c>
      <c r="I21" s="137">
        <v>0</v>
      </c>
      <c r="J21" s="139">
        <f t="shared" si="4"/>
        <v>0</v>
      </c>
    </row>
    <row r="22" spans="2:10" s="101" customFormat="1" ht="14.25">
      <c r="B22" s="132"/>
      <c r="C22" s="134"/>
      <c r="D22" s="135" t="s">
        <v>373</v>
      </c>
      <c r="E22" s="136">
        <v>0</v>
      </c>
      <c r="F22" s="137">
        <v>0</v>
      </c>
      <c r="G22" s="138">
        <f t="shared" si="3"/>
        <v>0</v>
      </c>
      <c r="H22" s="137">
        <v>0</v>
      </c>
      <c r="I22" s="137">
        <v>0</v>
      </c>
      <c r="J22" s="139">
        <f t="shared" si="4"/>
        <v>0</v>
      </c>
    </row>
    <row r="23" spans="2:10" s="101" customFormat="1" ht="14.25">
      <c r="B23" s="132"/>
      <c r="C23" s="280" t="s">
        <v>374</v>
      </c>
      <c r="D23" s="281"/>
      <c r="E23" s="133">
        <f aca="true" t="shared" si="5" ref="E23:J23">SUM(E24:E26)</f>
        <v>0</v>
      </c>
      <c r="F23" s="133">
        <f t="shared" si="5"/>
        <v>0</v>
      </c>
      <c r="G23" s="133">
        <f t="shared" si="5"/>
        <v>0</v>
      </c>
      <c r="H23" s="133">
        <f t="shared" si="5"/>
        <v>0</v>
      </c>
      <c r="I23" s="133">
        <f t="shared" si="5"/>
        <v>0</v>
      </c>
      <c r="J23" s="133">
        <f t="shared" si="5"/>
        <v>0</v>
      </c>
    </row>
    <row r="24" spans="2:10" s="101" customFormat="1" ht="36" customHeight="1">
      <c r="B24" s="132"/>
      <c r="C24" s="134"/>
      <c r="D24" s="135" t="s">
        <v>375</v>
      </c>
      <c r="E24" s="136">
        <v>0</v>
      </c>
      <c r="F24" s="137">
        <v>0</v>
      </c>
      <c r="G24" s="138">
        <f>SUM(E24:F24)</f>
        <v>0</v>
      </c>
      <c r="H24" s="137">
        <v>0</v>
      </c>
      <c r="I24" s="137">
        <v>0</v>
      </c>
      <c r="J24" s="139">
        <f>(G24-H24)</f>
        <v>0</v>
      </c>
    </row>
    <row r="25" spans="2:10" s="101" customFormat="1" ht="27" customHeight="1">
      <c r="B25" s="132"/>
      <c r="C25" s="134"/>
      <c r="D25" s="135" t="s">
        <v>376</v>
      </c>
      <c r="E25" s="136">
        <v>0</v>
      </c>
      <c r="F25" s="137">
        <v>0</v>
      </c>
      <c r="G25" s="138">
        <f>SUM(E25:F25)</f>
        <v>0</v>
      </c>
      <c r="H25" s="137">
        <v>0</v>
      </c>
      <c r="I25" s="137">
        <v>0</v>
      </c>
      <c r="J25" s="139">
        <f>(G25-H25)</f>
        <v>0</v>
      </c>
    </row>
    <row r="26" spans="2:10" s="101" customFormat="1" ht="14.25">
      <c r="B26" s="132"/>
      <c r="C26" s="134"/>
      <c r="D26" s="135" t="s">
        <v>377</v>
      </c>
      <c r="E26" s="136">
        <v>0</v>
      </c>
      <c r="F26" s="137">
        <v>0</v>
      </c>
      <c r="G26" s="138">
        <f>SUM(E26:F26)</f>
        <v>0</v>
      </c>
      <c r="H26" s="137">
        <v>0</v>
      </c>
      <c r="I26" s="137">
        <v>0</v>
      </c>
      <c r="J26" s="139">
        <f>(G26-H26)</f>
        <v>0</v>
      </c>
    </row>
    <row r="27" spans="2:10" s="101" customFormat="1" ht="14.25">
      <c r="B27" s="132"/>
      <c r="C27" s="280" t="s">
        <v>378</v>
      </c>
      <c r="D27" s="281"/>
      <c r="E27" s="133">
        <f aca="true" t="shared" si="6" ref="E27:J27">SUM(E28:E29)</f>
        <v>0</v>
      </c>
      <c r="F27" s="133">
        <f t="shared" si="6"/>
        <v>0</v>
      </c>
      <c r="G27" s="133">
        <f t="shared" si="6"/>
        <v>0</v>
      </c>
      <c r="H27" s="133">
        <f t="shared" si="6"/>
        <v>0</v>
      </c>
      <c r="I27" s="133">
        <f t="shared" si="6"/>
        <v>0</v>
      </c>
      <c r="J27" s="133">
        <f t="shared" si="6"/>
        <v>0</v>
      </c>
    </row>
    <row r="28" spans="2:10" s="101" customFormat="1" ht="28.5" customHeight="1">
      <c r="B28" s="132"/>
      <c r="C28" s="134"/>
      <c r="D28" s="135" t="s">
        <v>379</v>
      </c>
      <c r="E28" s="136">
        <v>0</v>
      </c>
      <c r="F28" s="137">
        <v>0</v>
      </c>
      <c r="G28" s="138">
        <f>SUM(E28:F28)</f>
        <v>0</v>
      </c>
      <c r="H28" s="137">
        <v>0</v>
      </c>
      <c r="I28" s="137">
        <v>0</v>
      </c>
      <c r="J28" s="139">
        <f>(G28-H28)</f>
        <v>0</v>
      </c>
    </row>
    <row r="29" spans="2:10" s="101" customFormat="1" ht="21" customHeight="1">
      <c r="B29" s="132"/>
      <c r="C29" s="134"/>
      <c r="D29" s="135" t="s">
        <v>380</v>
      </c>
      <c r="E29" s="136">
        <v>0</v>
      </c>
      <c r="F29" s="137">
        <v>0</v>
      </c>
      <c r="G29" s="138">
        <f>SUM(E29:F29)</f>
        <v>0</v>
      </c>
      <c r="H29" s="137">
        <v>0</v>
      </c>
      <c r="I29" s="137">
        <v>0</v>
      </c>
      <c r="J29" s="139">
        <f>(G29-H29)</f>
        <v>0</v>
      </c>
    </row>
    <row r="30" spans="2:10" s="101" customFormat="1" ht="14.25" hidden="1">
      <c r="B30" s="132"/>
      <c r="C30" s="280" t="s">
        <v>381</v>
      </c>
      <c r="D30" s="281"/>
      <c r="E30" s="133">
        <f aca="true" t="shared" si="7" ref="E30:J30">SUM(E31:E34)</f>
        <v>0</v>
      </c>
      <c r="F30" s="133">
        <f t="shared" si="7"/>
        <v>0</v>
      </c>
      <c r="G30" s="133">
        <f t="shared" si="7"/>
        <v>0</v>
      </c>
      <c r="H30" s="133">
        <f t="shared" si="7"/>
        <v>0</v>
      </c>
      <c r="I30" s="133">
        <f t="shared" si="7"/>
        <v>0</v>
      </c>
      <c r="J30" s="133">
        <f t="shared" si="7"/>
        <v>0</v>
      </c>
    </row>
    <row r="31" spans="2:10" s="101" customFormat="1" ht="14.25">
      <c r="B31" s="132"/>
      <c r="C31" s="134"/>
      <c r="D31" s="135" t="s">
        <v>382</v>
      </c>
      <c r="E31" s="136">
        <v>0</v>
      </c>
      <c r="F31" s="137">
        <v>0</v>
      </c>
      <c r="G31" s="138">
        <f>SUM(E31:F31)</f>
        <v>0</v>
      </c>
      <c r="H31" s="137">
        <v>0</v>
      </c>
      <c r="I31" s="137">
        <v>0</v>
      </c>
      <c r="J31" s="139">
        <f>(G31-H31)</f>
        <v>0</v>
      </c>
    </row>
    <row r="32" spans="2:10" s="101" customFormat="1" ht="14.25">
      <c r="B32" s="132"/>
      <c r="C32" s="134"/>
      <c r="D32" s="135" t="s">
        <v>383</v>
      </c>
      <c r="E32" s="136">
        <v>0</v>
      </c>
      <c r="F32" s="137">
        <v>0</v>
      </c>
      <c r="G32" s="138">
        <f>SUM(E32:F32)</f>
        <v>0</v>
      </c>
      <c r="H32" s="137">
        <v>0</v>
      </c>
      <c r="I32" s="137">
        <v>0</v>
      </c>
      <c r="J32" s="139">
        <f>(G32-H32)</f>
        <v>0</v>
      </c>
    </row>
    <row r="33" spans="2:10" s="101" customFormat="1" ht="14.25">
      <c r="B33" s="132"/>
      <c r="C33" s="134"/>
      <c r="D33" s="135" t="s">
        <v>384</v>
      </c>
      <c r="E33" s="136">
        <v>0</v>
      </c>
      <c r="F33" s="137">
        <v>0</v>
      </c>
      <c r="G33" s="138">
        <f>SUM(E33:F33)</f>
        <v>0</v>
      </c>
      <c r="H33" s="137">
        <v>0</v>
      </c>
      <c r="I33" s="137">
        <v>0</v>
      </c>
      <c r="J33" s="139">
        <f>(G33-H33)</f>
        <v>0</v>
      </c>
    </row>
    <row r="34" spans="2:10" s="101" customFormat="1" ht="24">
      <c r="B34" s="132"/>
      <c r="C34" s="134"/>
      <c r="D34" s="135" t="s">
        <v>385</v>
      </c>
      <c r="E34" s="136">
        <v>0</v>
      </c>
      <c r="F34" s="137">
        <v>0</v>
      </c>
      <c r="G34" s="138">
        <f>SUM(E34:F34)</f>
        <v>0</v>
      </c>
      <c r="H34" s="137">
        <v>0</v>
      </c>
      <c r="I34" s="137">
        <v>0</v>
      </c>
      <c r="J34" s="139">
        <f>(G34-H34)</f>
        <v>0</v>
      </c>
    </row>
    <row r="35" spans="2:10" s="101" customFormat="1" ht="27" customHeight="1">
      <c r="B35" s="132"/>
      <c r="C35" s="280" t="s">
        <v>386</v>
      </c>
      <c r="D35" s="281"/>
      <c r="E35" s="133">
        <f aca="true" t="shared" si="8" ref="E35:J35">SUM(E36)</f>
        <v>0</v>
      </c>
      <c r="F35" s="133">
        <f t="shared" si="8"/>
        <v>0</v>
      </c>
      <c r="G35" s="133">
        <f t="shared" si="8"/>
        <v>0</v>
      </c>
      <c r="H35" s="133">
        <f t="shared" si="8"/>
        <v>0</v>
      </c>
      <c r="I35" s="133">
        <f t="shared" si="8"/>
        <v>0</v>
      </c>
      <c r="J35" s="133">
        <f t="shared" si="8"/>
        <v>0</v>
      </c>
    </row>
    <row r="36" spans="2:10" s="101" customFormat="1" ht="14.25">
      <c r="B36" s="132"/>
      <c r="C36" s="134"/>
      <c r="D36" s="135" t="s">
        <v>387</v>
      </c>
      <c r="E36" s="136">
        <v>0</v>
      </c>
      <c r="F36" s="137">
        <v>0</v>
      </c>
      <c r="G36" s="138">
        <f>SUM(E36:F36)</f>
        <v>0</v>
      </c>
      <c r="H36" s="137">
        <v>0</v>
      </c>
      <c r="I36" s="137">
        <v>0</v>
      </c>
      <c r="J36" s="139">
        <f>(G36-H36)</f>
        <v>0</v>
      </c>
    </row>
    <row r="37" spans="2:10" s="101" customFormat="1" ht="16.5" customHeight="1">
      <c r="B37" s="282" t="s">
        <v>388</v>
      </c>
      <c r="C37" s="283"/>
      <c r="D37" s="284"/>
      <c r="E37" s="136">
        <v>0</v>
      </c>
      <c r="F37" s="137">
        <v>0</v>
      </c>
      <c r="G37" s="138">
        <f>SUM(E37:F37)</f>
        <v>0</v>
      </c>
      <c r="H37" s="137">
        <v>0</v>
      </c>
      <c r="I37" s="137">
        <v>0</v>
      </c>
      <c r="J37" s="139">
        <f>(G37-H37)</f>
        <v>0</v>
      </c>
    </row>
    <row r="38" spans="2:10" s="101" customFormat="1" ht="23.25" customHeight="1">
      <c r="B38" s="282" t="s">
        <v>389</v>
      </c>
      <c r="C38" s="283"/>
      <c r="D38" s="284"/>
      <c r="E38" s="136">
        <v>0</v>
      </c>
      <c r="F38" s="137">
        <v>0</v>
      </c>
      <c r="G38" s="138">
        <f>SUM(E38:F38)</f>
        <v>0</v>
      </c>
      <c r="H38" s="137">
        <v>0</v>
      </c>
      <c r="I38" s="137">
        <v>0</v>
      </c>
      <c r="J38" s="139">
        <f>(G38-H38)</f>
        <v>0</v>
      </c>
    </row>
    <row r="39" spans="2:10" s="101" customFormat="1" ht="15.75" customHeight="1">
      <c r="B39" s="282" t="s">
        <v>390</v>
      </c>
      <c r="C39" s="283"/>
      <c r="D39" s="284"/>
      <c r="E39" s="136">
        <v>0</v>
      </c>
      <c r="F39" s="137">
        <v>0</v>
      </c>
      <c r="G39" s="138">
        <f>SUM(E39:F39)</f>
        <v>0</v>
      </c>
      <c r="H39" s="137">
        <v>0</v>
      </c>
      <c r="I39" s="137">
        <v>0</v>
      </c>
      <c r="J39" s="139">
        <f>(G39-H39)</f>
        <v>0</v>
      </c>
    </row>
    <row r="40" spans="2:10" s="101" customFormat="1" ht="14.25">
      <c r="B40" s="140"/>
      <c r="C40" s="141"/>
      <c r="D40" s="142"/>
      <c r="E40" s="143"/>
      <c r="F40" s="144"/>
      <c r="G40" s="144"/>
      <c r="H40" s="144"/>
      <c r="I40" s="144"/>
      <c r="J40" s="144"/>
    </row>
    <row r="41" spans="2:10" s="101" customFormat="1" ht="14.25">
      <c r="B41" s="145"/>
      <c r="C41" s="285" t="s">
        <v>330</v>
      </c>
      <c r="D41" s="286"/>
      <c r="E41" s="146">
        <f aca="true" t="shared" si="9" ref="E41:J41">SUM(E10,E37,E38,E39)</f>
        <v>1540464275.12</v>
      </c>
      <c r="F41" s="146">
        <f t="shared" si="9"/>
        <v>168308040.65</v>
      </c>
      <c r="G41" s="146">
        <f t="shared" si="9"/>
        <v>1708772315.77</v>
      </c>
      <c r="H41" s="146">
        <f t="shared" si="9"/>
        <v>1528630599.19</v>
      </c>
      <c r="I41" s="146">
        <f t="shared" si="9"/>
        <v>1501158704.42</v>
      </c>
      <c r="J41" s="146">
        <f t="shared" si="9"/>
        <v>180141716.57999992</v>
      </c>
    </row>
    <row r="42" s="101" customFormat="1" ht="14.25"/>
    <row r="43" spans="3:9" ht="15" customHeight="1">
      <c r="C43" s="147"/>
      <c r="D43" s="147"/>
      <c r="G43" s="147"/>
      <c r="H43" s="147"/>
      <c r="I43" s="147"/>
    </row>
    <row r="44" spans="3:9" ht="15" customHeight="1">
      <c r="C44" s="147"/>
      <c r="D44" s="147"/>
      <c r="G44" s="147"/>
      <c r="H44" s="147"/>
      <c r="I44" s="147"/>
    </row>
    <row r="45" ht="30" customHeight="1"/>
    <row r="46" ht="14.25"/>
  </sheetData>
  <sheetProtection/>
  <mergeCells count="17">
    <mergeCell ref="C30:D30"/>
    <mergeCell ref="B2:J2"/>
    <mergeCell ref="B3:J3"/>
    <mergeCell ref="B4:J4"/>
    <mergeCell ref="B7:D9"/>
    <mergeCell ref="E7:I7"/>
    <mergeCell ref="J7:J8"/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8"/>
  <sheetViews>
    <sheetView zoomScale="90" zoomScaleNormal="90" zoomScalePageLayoutView="0" workbookViewId="0" topLeftCell="A1">
      <selection activeCell="O20" sqref="O20"/>
    </sheetView>
  </sheetViews>
  <sheetFormatPr defaultColWidth="8.00390625" defaultRowHeight="15"/>
  <cols>
    <col min="1" max="1" width="6.28125" style="51" customWidth="1"/>
    <col min="2" max="2" width="7.28125" style="51" customWidth="1"/>
    <col min="3" max="4" width="1.28515625" style="51" customWidth="1"/>
    <col min="5" max="5" width="6.7109375" style="51" customWidth="1"/>
    <col min="6" max="6" width="1.28515625" style="51" customWidth="1"/>
    <col min="7" max="7" width="12.140625" style="51" customWidth="1"/>
    <col min="8" max="8" width="8.140625" style="51" customWidth="1"/>
    <col min="9" max="10" width="2.7109375" style="51" customWidth="1"/>
    <col min="11" max="11" width="8.140625" style="51" customWidth="1"/>
    <col min="12" max="12" width="1.28515625" style="51" customWidth="1"/>
    <col min="13" max="14" width="16.140625" style="51" customWidth="1"/>
    <col min="15" max="15" width="17.57421875" style="51" customWidth="1"/>
    <col min="16" max="16" width="13.421875" style="51" customWidth="1"/>
    <col min="17" max="17" width="4.00390625" style="51" customWidth="1"/>
    <col min="18" max="18" width="9.421875" style="51" customWidth="1"/>
    <col min="19" max="21" width="1.28515625" style="51" customWidth="1"/>
    <col min="22" max="22" width="4.00390625" style="51" customWidth="1"/>
    <col min="23" max="23" width="1.28515625" style="51" customWidth="1"/>
    <col min="24" max="24" width="2.7109375" style="51" customWidth="1"/>
    <col min="25" max="25" width="1.28515625" style="51" customWidth="1"/>
    <col min="26" max="26" width="2.7109375" style="51" customWidth="1"/>
    <col min="27" max="27" width="4.00390625" style="51" customWidth="1"/>
    <col min="28" max="28" width="0.9921875" style="51" customWidth="1"/>
    <col min="29" max="16384" width="8.00390625" style="51" customWidth="1"/>
  </cols>
  <sheetData>
    <row r="2" spans="5:23" ht="16.5">
      <c r="E2" s="201" t="s">
        <v>206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2:19" ht="15">
      <c r="B3" s="202"/>
      <c r="C3" s="202"/>
      <c r="D3" s="202"/>
      <c r="E3" s="202"/>
      <c r="F3" s="202"/>
      <c r="G3" s="202"/>
      <c r="H3" s="203" t="s">
        <v>207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4:26" ht="15">
      <c r="D4" s="197"/>
      <c r="E4" s="197"/>
      <c r="F4" s="197"/>
      <c r="G4" s="197"/>
      <c r="H4" s="197"/>
      <c r="I4" s="205" t="s">
        <v>208</v>
      </c>
      <c r="J4" s="205"/>
      <c r="K4" s="205"/>
      <c r="L4" s="205"/>
      <c r="M4" s="205"/>
      <c r="N4" s="205"/>
      <c r="O4" s="205"/>
      <c r="P4" s="205"/>
      <c r="Q4" s="199"/>
      <c r="R4" s="199"/>
      <c r="S4" s="199"/>
      <c r="T4" s="199"/>
      <c r="U4" s="199"/>
      <c r="V4" s="204"/>
      <c r="W4" s="204"/>
      <c r="X4" s="204"/>
      <c r="Y4" s="204"/>
      <c r="Z4" s="204"/>
    </row>
    <row r="5" spans="4:24" ht="15">
      <c r="D5" s="197"/>
      <c r="E5" s="197"/>
      <c r="F5" s="197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9"/>
      <c r="U5" s="199"/>
      <c r="V5" s="199"/>
      <c r="W5" s="199"/>
      <c r="X5" s="199"/>
    </row>
    <row r="6" spans="7:24" ht="15"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9"/>
      <c r="U6" s="199"/>
      <c r="V6" s="199"/>
      <c r="W6" s="199"/>
      <c r="X6" s="199"/>
    </row>
    <row r="7" spans="2:28" ht="6.75" customHeight="1">
      <c r="B7" s="190"/>
      <c r="C7" s="200" t="s">
        <v>209</v>
      </c>
      <c r="D7" s="200"/>
      <c r="E7" s="200"/>
      <c r="F7" s="200"/>
      <c r="G7" s="200"/>
      <c r="H7" s="200"/>
      <c r="I7" s="200"/>
      <c r="J7" s="200"/>
      <c r="K7" s="200"/>
      <c r="L7" s="192" t="s">
        <v>210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0"/>
      <c r="X7" s="190"/>
      <c r="Y7" s="190"/>
      <c r="Z7" s="190"/>
      <c r="AA7" s="190"/>
      <c r="AB7" s="190"/>
    </row>
    <row r="8" spans="2:28" ht="6.75" customHeight="1">
      <c r="B8" s="190"/>
      <c r="C8" s="200"/>
      <c r="D8" s="200"/>
      <c r="E8" s="200"/>
      <c r="F8" s="200"/>
      <c r="G8" s="200"/>
      <c r="H8" s="200"/>
      <c r="I8" s="200"/>
      <c r="J8" s="200"/>
      <c r="K8" s="200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89" t="s">
        <v>211</v>
      </c>
      <c r="X8" s="189"/>
      <c r="Y8" s="189"/>
      <c r="Z8" s="189"/>
      <c r="AA8" s="189"/>
      <c r="AB8" s="190"/>
    </row>
    <row r="9" spans="2:28" ht="18" customHeight="1">
      <c r="B9" s="190"/>
      <c r="C9" s="200"/>
      <c r="D9" s="200"/>
      <c r="E9" s="200"/>
      <c r="F9" s="200"/>
      <c r="G9" s="200"/>
      <c r="H9" s="200"/>
      <c r="I9" s="200"/>
      <c r="J9" s="200"/>
      <c r="K9" s="200"/>
      <c r="L9" s="189" t="s">
        <v>212</v>
      </c>
      <c r="M9" s="189"/>
      <c r="N9" s="193" t="s">
        <v>213</v>
      </c>
      <c r="O9" s="189" t="s">
        <v>214</v>
      </c>
      <c r="P9" s="189" t="s">
        <v>215</v>
      </c>
      <c r="Q9" s="189"/>
      <c r="R9" s="189" t="s">
        <v>216</v>
      </c>
      <c r="S9" s="189"/>
      <c r="T9" s="189"/>
      <c r="U9" s="189"/>
      <c r="V9" s="189"/>
      <c r="W9" s="189"/>
      <c r="X9" s="189"/>
      <c r="Y9" s="189"/>
      <c r="Z9" s="189"/>
      <c r="AA9" s="189"/>
      <c r="AB9" s="190"/>
    </row>
    <row r="10" spans="2:28" ht="9" customHeight="1">
      <c r="B10" s="190"/>
      <c r="C10" s="200"/>
      <c r="D10" s="200"/>
      <c r="E10" s="200"/>
      <c r="F10" s="200"/>
      <c r="G10" s="200"/>
      <c r="H10" s="200"/>
      <c r="I10" s="200"/>
      <c r="J10" s="200"/>
      <c r="K10" s="200"/>
      <c r="L10" s="189"/>
      <c r="M10" s="189"/>
      <c r="N10" s="193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</row>
    <row r="11" spans="2:28" ht="9" customHeight="1">
      <c r="B11" s="190"/>
      <c r="C11" s="200"/>
      <c r="D11" s="200"/>
      <c r="E11" s="200"/>
      <c r="F11" s="200"/>
      <c r="G11" s="200"/>
      <c r="H11" s="200"/>
      <c r="I11" s="200"/>
      <c r="J11" s="200"/>
      <c r="K11" s="20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</row>
    <row r="12" spans="2:28" ht="9.75" customHeight="1">
      <c r="B12" s="196" t="s">
        <v>217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87">
        <v>172666179.6</v>
      </c>
      <c r="M12" s="187"/>
      <c r="N12" s="52">
        <v>20000000</v>
      </c>
      <c r="O12" s="52">
        <v>192666179.6</v>
      </c>
      <c r="P12" s="187">
        <v>139459496.2</v>
      </c>
      <c r="Q12" s="187"/>
      <c r="R12" s="187">
        <v>139459496.2</v>
      </c>
      <c r="S12" s="187"/>
      <c r="T12" s="187"/>
      <c r="U12" s="187"/>
      <c r="V12" s="187"/>
      <c r="W12" s="188">
        <v>-33206683.4</v>
      </c>
      <c r="X12" s="188"/>
      <c r="Y12" s="188"/>
      <c r="Z12" s="188"/>
      <c r="AA12" s="188"/>
      <c r="AB12" s="188"/>
    </row>
    <row r="13" spans="2:28" ht="9.75" customHeight="1">
      <c r="B13" s="196" t="s">
        <v>218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87">
        <v>0</v>
      </c>
      <c r="M13" s="187"/>
      <c r="N13" s="52">
        <v>0</v>
      </c>
      <c r="O13" s="52">
        <v>0</v>
      </c>
      <c r="P13" s="187">
        <v>0</v>
      </c>
      <c r="Q13" s="187"/>
      <c r="R13" s="187">
        <v>0</v>
      </c>
      <c r="S13" s="187"/>
      <c r="T13" s="187"/>
      <c r="U13" s="187"/>
      <c r="V13" s="187"/>
      <c r="W13" s="188">
        <v>0</v>
      </c>
      <c r="X13" s="188"/>
      <c r="Y13" s="188"/>
      <c r="Z13" s="188"/>
      <c r="AA13" s="188"/>
      <c r="AB13" s="188"/>
    </row>
    <row r="14" spans="2:28" ht="9.75" customHeight="1">
      <c r="B14" s="196" t="s">
        <v>219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87">
        <v>2</v>
      </c>
      <c r="M14" s="187"/>
      <c r="N14" s="52">
        <v>0</v>
      </c>
      <c r="O14" s="52">
        <v>2</v>
      </c>
      <c r="P14" s="187">
        <v>0</v>
      </c>
      <c r="Q14" s="187"/>
      <c r="R14" s="187">
        <v>0</v>
      </c>
      <c r="S14" s="187"/>
      <c r="T14" s="187"/>
      <c r="U14" s="187"/>
      <c r="V14" s="187"/>
      <c r="W14" s="188">
        <v>-2</v>
      </c>
      <c r="X14" s="188"/>
      <c r="Y14" s="188"/>
      <c r="Z14" s="188"/>
      <c r="AA14" s="188"/>
      <c r="AB14" s="188"/>
    </row>
    <row r="15" spans="2:28" ht="9.75" customHeight="1">
      <c r="B15" s="196" t="s">
        <v>220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87">
        <v>75769685.38</v>
      </c>
      <c r="M15" s="187"/>
      <c r="N15" s="52">
        <v>10000000</v>
      </c>
      <c r="O15" s="52">
        <v>85769685.38</v>
      </c>
      <c r="P15" s="187">
        <v>92453072.58</v>
      </c>
      <c r="Q15" s="187"/>
      <c r="R15" s="187">
        <v>92453072.58</v>
      </c>
      <c r="S15" s="187"/>
      <c r="T15" s="187"/>
      <c r="U15" s="187"/>
      <c r="V15" s="187"/>
      <c r="W15" s="188">
        <v>16683387.2</v>
      </c>
      <c r="X15" s="188"/>
      <c r="Y15" s="188"/>
      <c r="Z15" s="188"/>
      <c r="AA15" s="188"/>
      <c r="AB15" s="188"/>
    </row>
    <row r="16" spans="2:28" ht="9.75" customHeight="1">
      <c r="B16" s="196" t="s">
        <v>221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87">
        <v>4947332.9</v>
      </c>
      <c r="M16" s="187"/>
      <c r="N16" s="52">
        <v>1086547.24</v>
      </c>
      <c r="O16" s="52">
        <v>6033880.14</v>
      </c>
      <c r="P16" s="187">
        <v>3221518.03</v>
      </c>
      <c r="Q16" s="187"/>
      <c r="R16" s="187">
        <v>3221518.03</v>
      </c>
      <c r="S16" s="187"/>
      <c r="T16" s="187"/>
      <c r="U16" s="187"/>
      <c r="V16" s="187"/>
      <c r="W16" s="188">
        <v>-1725814.87</v>
      </c>
      <c r="X16" s="188"/>
      <c r="Y16" s="188"/>
      <c r="Z16" s="188"/>
      <c r="AA16" s="188"/>
      <c r="AB16" s="188"/>
    </row>
    <row r="17" spans="2:28" ht="9.75" customHeight="1">
      <c r="B17" s="196" t="s">
        <v>222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87">
        <v>19321599.46</v>
      </c>
      <c r="M17" s="187"/>
      <c r="N17" s="52">
        <v>0</v>
      </c>
      <c r="O17" s="52">
        <v>19321599.46</v>
      </c>
      <c r="P17" s="187">
        <v>20116217.38</v>
      </c>
      <c r="Q17" s="187"/>
      <c r="R17" s="187">
        <v>20116217.38</v>
      </c>
      <c r="S17" s="187"/>
      <c r="T17" s="187"/>
      <c r="U17" s="187"/>
      <c r="V17" s="187"/>
      <c r="W17" s="188">
        <v>794617.92</v>
      </c>
      <c r="X17" s="188"/>
      <c r="Y17" s="188"/>
      <c r="Z17" s="188"/>
      <c r="AA17" s="188"/>
      <c r="AB17" s="188"/>
    </row>
    <row r="18" spans="2:28" ht="9.75" customHeight="1">
      <c r="B18" s="196" t="s">
        <v>223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87">
        <v>0</v>
      </c>
      <c r="M18" s="187"/>
      <c r="N18" s="52">
        <v>0</v>
      </c>
      <c r="O18" s="52">
        <v>0</v>
      </c>
      <c r="P18" s="187">
        <v>0</v>
      </c>
      <c r="Q18" s="187"/>
      <c r="R18" s="187">
        <v>0</v>
      </c>
      <c r="S18" s="187"/>
      <c r="T18" s="187"/>
      <c r="U18" s="187"/>
      <c r="V18" s="187"/>
      <c r="W18" s="188">
        <v>0</v>
      </c>
      <c r="X18" s="188"/>
      <c r="Y18" s="188"/>
      <c r="Z18" s="188"/>
      <c r="AA18" s="188"/>
      <c r="AB18" s="188"/>
    </row>
    <row r="19" spans="2:28" ht="9.75" customHeight="1">
      <c r="B19" s="196" t="s">
        <v>224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87">
        <v>1185849292.88</v>
      </c>
      <c r="M19" s="187"/>
      <c r="N19" s="52">
        <v>-9278507.29</v>
      </c>
      <c r="O19" s="52">
        <v>1176570785.59</v>
      </c>
      <c r="P19" s="187">
        <v>1177080382.6</v>
      </c>
      <c r="Q19" s="187"/>
      <c r="R19" s="187">
        <v>1177080382.6</v>
      </c>
      <c r="S19" s="187"/>
      <c r="T19" s="187"/>
      <c r="U19" s="187"/>
      <c r="V19" s="187"/>
      <c r="W19" s="188">
        <v>-8768910.28</v>
      </c>
      <c r="X19" s="188"/>
      <c r="Y19" s="188"/>
      <c r="Z19" s="188"/>
      <c r="AA19" s="188"/>
      <c r="AB19" s="188"/>
    </row>
    <row r="20" spans="2:28" ht="9.75" customHeight="1">
      <c r="B20" s="196" t="s">
        <v>225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87">
        <v>1</v>
      </c>
      <c r="M20" s="187"/>
      <c r="N20" s="52">
        <v>0</v>
      </c>
      <c r="O20" s="52">
        <v>1</v>
      </c>
      <c r="P20" s="187">
        <v>0</v>
      </c>
      <c r="Q20" s="187"/>
      <c r="R20" s="187">
        <v>0</v>
      </c>
      <c r="S20" s="187"/>
      <c r="T20" s="187"/>
      <c r="U20" s="187"/>
      <c r="V20" s="187"/>
      <c r="W20" s="188">
        <v>-1</v>
      </c>
      <c r="X20" s="188"/>
      <c r="Y20" s="188"/>
      <c r="Z20" s="188"/>
      <c r="AA20" s="188"/>
      <c r="AB20" s="188"/>
    </row>
    <row r="21" spans="2:28" ht="9.75" customHeight="1">
      <c r="B21" s="196" t="s">
        <v>226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87">
        <v>0</v>
      </c>
      <c r="M21" s="187"/>
      <c r="N21" s="52">
        <v>146500000</v>
      </c>
      <c r="O21" s="52">
        <v>146500000</v>
      </c>
      <c r="P21" s="187">
        <v>146500000</v>
      </c>
      <c r="Q21" s="187"/>
      <c r="R21" s="187">
        <v>146500000</v>
      </c>
      <c r="S21" s="187"/>
      <c r="T21" s="187"/>
      <c r="U21" s="187"/>
      <c r="V21" s="187"/>
      <c r="W21" s="188">
        <v>146500000</v>
      </c>
      <c r="X21" s="188"/>
      <c r="Y21" s="188"/>
      <c r="Z21" s="188"/>
      <c r="AA21" s="188"/>
      <c r="AB21" s="188"/>
    </row>
    <row r="22" spans="2:28" ht="9.75" customHeight="1">
      <c r="B22" s="194" t="s">
        <v>227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79">
        <v>1458554093.22</v>
      </c>
      <c r="M22" s="179"/>
      <c r="N22" s="53">
        <v>168308039.95</v>
      </c>
      <c r="O22" s="53">
        <v>1626862133.17</v>
      </c>
      <c r="P22" s="179">
        <v>1578830686.79</v>
      </c>
      <c r="Q22" s="179"/>
      <c r="R22" s="179">
        <v>1578830686.79</v>
      </c>
      <c r="S22" s="179"/>
      <c r="T22" s="179"/>
      <c r="U22" s="179"/>
      <c r="V22" s="179"/>
      <c r="W22" s="195">
        <v>120276593.57</v>
      </c>
      <c r="X22" s="195"/>
      <c r="Y22" s="195"/>
      <c r="Z22" s="195"/>
      <c r="AA22" s="195"/>
      <c r="AB22" s="195"/>
    </row>
    <row r="23" spans="2:28" ht="9.75" customHeight="1">
      <c r="B23" s="194" t="s">
        <v>228</v>
      </c>
      <c r="C23" s="194"/>
      <c r="D23" s="194"/>
      <c r="E23" s="194"/>
      <c r="F23" s="194"/>
      <c r="G23" s="194"/>
      <c r="H23" s="194"/>
      <c r="I23" s="194"/>
      <c r="J23" s="194"/>
      <c r="K23" s="194"/>
      <c r="W23" s="176">
        <v>120276593.57</v>
      </c>
      <c r="X23" s="176"/>
      <c r="Y23" s="176"/>
      <c r="Z23" s="176"/>
      <c r="AA23" s="176"/>
      <c r="AB23" s="176"/>
    </row>
    <row r="24" ht="13.5" customHeight="1"/>
    <row r="25" spans="2:28" ht="6.75" customHeight="1">
      <c r="B25" s="190"/>
      <c r="C25" s="191" t="s">
        <v>229</v>
      </c>
      <c r="D25" s="191"/>
      <c r="E25" s="191"/>
      <c r="F25" s="191"/>
      <c r="G25" s="191"/>
      <c r="H25" s="191"/>
      <c r="I25" s="191"/>
      <c r="J25" s="191"/>
      <c r="K25" s="191"/>
      <c r="L25" s="192" t="s">
        <v>210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0"/>
      <c r="X25" s="190"/>
      <c r="Y25" s="190"/>
      <c r="Z25" s="190"/>
      <c r="AA25" s="190"/>
      <c r="AB25" s="190"/>
    </row>
    <row r="26" spans="2:28" ht="6.75" customHeight="1"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89" t="s">
        <v>211</v>
      </c>
      <c r="X26" s="189"/>
      <c r="Y26" s="189"/>
      <c r="Z26" s="189"/>
      <c r="AA26" s="189"/>
      <c r="AB26" s="190"/>
    </row>
    <row r="27" spans="2:28" ht="21" customHeight="1"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89" t="s">
        <v>212</v>
      </c>
      <c r="M27" s="189"/>
      <c r="N27" s="193" t="s">
        <v>230</v>
      </c>
      <c r="O27" s="189" t="s">
        <v>214</v>
      </c>
      <c r="P27" s="189" t="s">
        <v>215</v>
      </c>
      <c r="Q27" s="189"/>
      <c r="R27" s="189" t="s">
        <v>216</v>
      </c>
      <c r="S27" s="189"/>
      <c r="T27" s="189"/>
      <c r="U27" s="189"/>
      <c r="V27" s="189"/>
      <c r="W27" s="189"/>
      <c r="X27" s="189"/>
      <c r="Y27" s="189"/>
      <c r="Z27" s="189"/>
      <c r="AA27" s="189"/>
      <c r="AB27" s="190"/>
    </row>
    <row r="28" spans="2:28" ht="6.75" customHeight="1"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89"/>
      <c r="M28" s="189"/>
      <c r="N28" s="193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</row>
    <row r="29" spans="2:12" ht="27.75" customHeight="1">
      <c r="B29" s="181" t="s">
        <v>231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2:28" ht="9.75" customHeight="1">
      <c r="B30" s="182"/>
      <c r="C30" s="182"/>
      <c r="E30" s="186" t="s">
        <v>217</v>
      </c>
      <c r="F30" s="186"/>
      <c r="G30" s="186"/>
      <c r="H30" s="186"/>
      <c r="I30" s="186"/>
      <c r="J30" s="186"/>
      <c r="K30" s="186"/>
      <c r="L30" s="187">
        <v>172666179.6</v>
      </c>
      <c r="M30" s="187"/>
      <c r="N30" s="52">
        <v>20000000</v>
      </c>
      <c r="O30" s="52">
        <v>192666179.6</v>
      </c>
      <c r="P30" s="187">
        <v>139459496.2</v>
      </c>
      <c r="Q30" s="187"/>
      <c r="R30" s="187">
        <v>139459496.2</v>
      </c>
      <c r="S30" s="187"/>
      <c r="T30" s="187"/>
      <c r="U30" s="187"/>
      <c r="V30" s="187"/>
      <c r="W30" s="188">
        <v>-33206683.4</v>
      </c>
      <c r="X30" s="188"/>
      <c r="Y30" s="188"/>
      <c r="Z30" s="188"/>
      <c r="AA30" s="188"/>
      <c r="AB30" s="188"/>
    </row>
    <row r="31" spans="2:28" ht="9.75" customHeight="1">
      <c r="B31" s="182"/>
      <c r="C31" s="182"/>
      <c r="E31" s="186" t="s">
        <v>218</v>
      </c>
      <c r="F31" s="186"/>
      <c r="G31" s="186"/>
      <c r="H31" s="186"/>
      <c r="I31" s="186"/>
      <c r="J31" s="186"/>
      <c r="K31" s="186"/>
      <c r="L31" s="187">
        <v>0</v>
      </c>
      <c r="M31" s="187"/>
      <c r="N31" s="52">
        <v>0</v>
      </c>
      <c r="O31" s="52">
        <v>0</v>
      </c>
      <c r="P31" s="187">
        <v>0</v>
      </c>
      <c r="Q31" s="187"/>
      <c r="R31" s="187">
        <v>0</v>
      </c>
      <c r="S31" s="187"/>
      <c r="T31" s="187"/>
      <c r="U31" s="187"/>
      <c r="V31" s="187"/>
      <c r="W31" s="188">
        <v>0</v>
      </c>
      <c r="X31" s="188"/>
      <c r="Y31" s="188"/>
      <c r="Z31" s="188"/>
      <c r="AA31" s="188"/>
      <c r="AB31" s="188"/>
    </row>
    <row r="32" spans="2:28" ht="9.75" customHeight="1">
      <c r="B32" s="182"/>
      <c r="C32" s="182"/>
      <c r="E32" s="186" t="s">
        <v>219</v>
      </c>
      <c r="F32" s="186"/>
      <c r="G32" s="186"/>
      <c r="H32" s="186"/>
      <c r="I32" s="186"/>
      <c r="J32" s="186"/>
      <c r="K32" s="186"/>
      <c r="L32" s="187">
        <v>2</v>
      </c>
      <c r="M32" s="187"/>
      <c r="N32" s="52">
        <v>0</v>
      </c>
      <c r="O32" s="52">
        <v>2</v>
      </c>
      <c r="P32" s="187">
        <v>0</v>
      </c>
      <c r="Q32" s="187"/>
      <c r="R32" s="187">
        <v>0</v>
      </c>
      <c r="S32" s="187"/>
      <c r="T32" s="187"/>
      <c r="U32" s="187"/>
      <c r="V32" s="187"/>
      <c r="W32" s="188">
        <v>-2</v>
      </c>
      <c r="X32" s="188"/>
      <c r="Y32" s="188"/>
      <c r="Z32" s="188"/>
      <c r="AA32" s="188"/>
      <c r="AB32" s="188"/>
    </row>
    <row r="33" spans="2:28" ht="9.75" customHeight="1">
      <c r="B33" s="182"/>
      <c r="C33" s="182"/>
      <c r="E33" s="186" t="s">
        <v>220</v>
      </c>
      <c r="F33" s="186"/>
      <c r="G33" s="186"/>
      <c r="H33" s="186"/>
      <c r="I33" s="186"/>
      <c r="J33" s="186"/>
      <c r="K33" s="186"/>
      <c r="L33" s="187">
        <v>75769685.38</v>
      </c>
      <c r="M33" s="187"/>
      <c r="N33" s="52">
        <v>10000000</v>
      </c>
      <c r="O33" s="52">
        <v>85769685.38</v>
      </c>
      <c r="P33" s="187">
        <v>92453072.58</v>
      </c>
      <c r="Q33" s="187"/>
      <c r="R33" s="187">
        <v>92453072.58</v>
      </c>
      <c r="S33" s="187"/>
      <c r="T33" s="187"/>
      <c r="U33" s="187"/>
      <c r="V33" s="187"/>
      <c r="W33" s="188">
        <v>16683387.2</v>
      </c>
      <c r="X33" s="188"/>
      <c r="Y33" s="188"/>
      <c r="Z33" s="188"/>
      <c r="AA33" s="188"/>
      <c r="AB33" s="188"/>
    </row>
    <row r="34" spans="2:28" ht="9.75" customHeight="1">
      <c r="B34" s="182"/>
      <c r="C34" s="182"/>
      <c r="E34" s="186" t="s">
        <v>221</v>
      </c>
      <c r="F34" s="186"/>
      <c r="G34" s="186"/>
      <c r="H34" s="186"/>
      <c r="I34" s="186"/>
      <c r="J34" s="186"/>
      <c r="K34" s="186"/>
      <c r="L34" s="187">
        <v>4947332.9</v>
      </c>
      <c r="M34" s="187"/>
      <c r="N34" s="52">
        <v>1086547.24</v>
      </c>
      <c r="O34" s="52">
        <v>6033880.14</v>
      </c>
      <c r="P34" s="187">
        <v>3221518.03</v>
      </c>
      <c r="Q34" s="187"/>
      <c r="R34" s="187">
        <v>3221518.03</v>
      </c>
      <c r="S34" s="187"/>
      <c r="T34" s="187"/>
      <c r="U34" s="187"/>
      <c r="V34" s="187"/>
      <c r="W34" s="188">
        <v>-1725814.87</v>
      </c>
      <c r="X34" s="188"/>
      <c r="Y34" s="188"/>
      <c r="Z34" s="188"/>
      <c r="AA34" s="188"/>
      <c r="AB34" s="188"/>
    </row>
    <row r="35" spans="2:28" ht="9.75" customHeight="1">
      <c r="B35" s="182"/>
      <c r="C35" s="182"/>
      <c r="E35" s="186" t="s">
        <v>222</v>
      </c>
      <c r="F35" s="186"/>
      <c r="G35" s="186"/>
      <c r="H35" s="186"/>
      <c r="I35" s="186"/>
      <c r="J35" s="186"/>
      <c r="K35" s="186"/>
      <c r="L35" s="187">
        <v>19321599.46</v>
      </c>
      <c r="M35" s="187"/>
      <c r="N35" s="52">
        <v>0</v>
      </c>
      <c r="O35" s="52">
        <v>19321599.46</v>
      </c>
      <c r="P35" s="187">
        <v>20116217.38</v>
      </c>
      <c r="Q35" s="187"/>
      <c r="R35" s="187">
        <v>20116217.38</v>
      </c>
      <c r="S35" s="187"/>
      <c r="T35" s="187"/>
      <c r="U35" s="187"/>
      <c r="V35" s="187"/>
      <c r="W35" s="188">
        <v>794617.92</v>
      </c>
      <c r="X35" s="188"/>
      <c r="Y35" s="188"/>
      <c r="Z35" s="188"/>
      <c r="AA35" s="188"/>
      <c r="AB35" s="188"/>
    </row>
    <row r="36" spans="2:28" ht="9.75" customHeight="1">
      <c r="B36" s="182"/>
      <c r="C36" s="182"/>
      <c r="E36" s="186" t="s">
        <v>224</v>
      </c>
      <c r="F36" s="186"/>
      <c r="G36" s="186"/>
      <c r="H36" s="186"/>
      <c r="I36" s="186"/>
      <c r="J36" s="186"/>
      <c r="K36" s="186"/>
      <c r="L36" s="187">
        <v>1185849292.88</v>
      </c>
      <c r="M36" s="187"/>
      <c r="N36" s="52">
        <v>-9278507.29</v>
      </c>
      <c r="O36" s="52">
        <v>1176570785.59</v>
      </c>
      <c r="P36" s="187">
        <v>1177080382.6</v>
      </c>
      <c r="Q36" s="187"/>
      <c r="R36" s="187">
        <v>1177080382.6</v>
      </c>
      <c r="S36" s="187"/>
      <c r="T36" s="187"/>
      <c r="U36" s="187"/>
      <c r="V36" s="187"/>
      <c r="W36" s="188">
        <v>-8768910.28</v>
      </c>
      <c r="X36" s="188"/>
      <c r="Y36" s="188"/>
      <c r="Z36" s="188"/>
      <c r="AA36" s="188"/>
      <c r="AB36" s="188"/>
    </row>
    <row r="37" spans="2:28" ht="9.75" customHeight="1">
      <c r="B37" s="182"/>
      <c r="C37" s="182"/>
      <c r="E37" s="186" t="s">
        <v>225</v>
      </c>
      <c r="F37" s="186"/>
      <c r="G37" s="186"/>
      <c r="H37" s="186"/>
      <c r="I37" s="186"/>
      <c r="J37" s="186"/>
      <c r="K37" s="186"/>
      <c r="L37" s="187">
        <v>1</v>
      </c>
      <c r="M37" s="187"/>
      <c r="N37" s="52">
        <v>0</v>
      </c>
      <c r="O37" s="52">
        <v>1</v>
      </c>
      <c r="P37" s="187">
        <v>0</v>
      </c>
      <c r="Q37" s="187"/>
      <c r="R37" s="187">
        <v>0</v>
      </c>
      <c r="S37" s="187"/>
      <c r="T37" s="187"/>
      <c r="U37" s="187"/>
      <c r="V37" s="187"/>
      <c r="W37" s="188">
        <v>-1</v>
      </c>
      <c r="X37" s="188"/>
      <c r="Y37" s="188"/>
      <c r="Z37" s="188"/>
      <c r="AA37" s="188"/>
      <c r="AB37" s="188"/>
    </row>
    <row r="38" spans="2:11" ht="50.25" customHeight="1">
      <c r="B38" s="185" t="s">
        <v>232</v>
      </c>
      <c r="C38" s="185"/>
      <c r="D38" s="185"/>
      <c r="E38" s="185"/>
      <c r="F38" s="185"/>
      <c r="G38" s="185"/>
      <c r="H38" s="185"/>
      <c r="I38" s="185"/>
      <c r="J38" s="185"/>
      <c r="K38" s="185"/>
    </row>
    <row r="39" spans="2:28" ht="9.75" customHeight="1">
      <c r="B39" s="182">
        <v>20</v>
      </c>
      <c r="C39" s="182"/>
      <c r="E39" s="183" t="s">
        <v>218</v>
      </c>
      <c r="F39" s="183"/>
      <c r="G39" s="183"/>
      <c r="H39" s="183"/>
      <c r="I39" s="183"/>
      <c r="J39" s="183"/>
      <c r="K39" s="183"/>
      <c r="L39" s="184">
        <v>0</v>
      </c>
      <c r="M39" s="184"/>
      <c r="N39" s="54">
        <v>0</v>
      </c>
      <c r="O39" s="54">
        <v>0</v>
      </c>
      <c r="P39" s="184">
        <v>0</v>
      </c>
      <c r="Q39" s="184"/>
      <c r="R39" s="184">
        <v>0</v>
      </c>
      <c r="S39" s="184"/>
      <c r="T39" s="184"/>
      <c r="U39" s="184"/>
      <c r="V39" s="184"/>
      <c r="W39" s="178">
        <v>0</v>
      </c>
      <c r="X39" s="178"/>
      <c r="Y39" s="178"/>
      <c r="Z39" s="178"/>
      <c r="AA39" s="178"/>
      <c r="AB39" s="178"/>
    </row>
    <row r="40" spans="2:28" ht="9.75" customHeight="1">
      <c r="B40" s="182">
        <v>50</v>
      </c>
      <c r="C40" s="182"/>
      <c r="E40" s="183" t="s">
        <v>221</v>
      </c>
      <c r="F40" s="183"/>
      <c r="G40" s="183"/>
      <c r="H40" s="183"/>
      <c r="I40" s="183"/>
      <c r="J40" s="183"/>
      <c r="K40" s="183"/>
      <c r="L40" s="184">
        <v>0</v>
      </c>
      <c r="M40" s="184"/>
      <c r="N40" s="54">
        <v>0</v>
      </c>
      <c r="O40" s="54">
        <v>0</v>
      </c>
      <c r="P40" s="184">
        <v>0</v>
      </c>
      <c r="Q40" s="184"/>
      <c r="R40" s="184">
        <v>0</v>
      </c>
      <c r="S40" s="184"/>
      <c r="T40" s="184"/>
      <c r="U40" s="184"/>
      <c r="V40" s="184"/>
      <c r="W40" s="178">
        <v>0</v>
      </c>
      <c r="X40" s="178"/>
      <c r="Y40" s="178"/>
      <c r="Z40" s="178"/>
      <c r="AA40" s="178"/>
      <c r="AB40" s="178"/>
    </row>
    <row r="41" spans="2:28" ht="9.75" customHeight="1">
      <c r="B41" s="182">
        <v>70</v>
      </c>
      <c r="C41" s="182"/>
      <c r="E41" s="183" t="s">
        <v>223</v>
      </c>
      <c r="F41" s="183"/>
      <c r="G41" s="183"/>
      <c r="H41" s="183"/>
      <c r="I41" s="183"/>
      <c r="J41" s="183"/>
      <c r="K41" s="183"/>
      <c r="L41" s="184">
        <v>0</v>
      </c>
      <c r="M41" s="184"/>
      <c r="N41" s="54">
        <v>0</v>
      </c>
      <c r="O41" s="54">
        <v>0</v>
      </c>
      <c r="P41" s="184">
        <v>0</v>
      </c>
      <c r="Q41" s="184"/>
      <c r="R41" s="184">
        <v>0</v>
      </c>
      <c r="S41" s="184"/>
      <c r="T41" s="184"/>
      <c r="U41" s="184"/>
      <c r="V41" s="184"/>
      <c r="W41" s="178">
        <v>0</v>
      </c>
      <c r="X41" s="178"/>
      <c r="Y41" s="178"/>
      <c r="Z41" s="178"/>
      <c r="AA41" s="178"/>
      <c r="AB41" s="178"/>
    </row>
    <row r="42" spans="2:28" ht="9.75" customHeight="1">
      <c r="B42" s="182">
        <v>90</v>
      </c>
      <c r="C42" s="182"/>
      <c r="E42" s="183" t="s">
        <v>225</v>
      </c>
      <c r="F42" s="183"/>
      <c r="G42" s="183"/>
      <c r="H42" s="183"/>
      <c r="I42" s="183"/>
      <c r="J42" s="183"/>
      <c r="K42" s="183"/>
      <c r="L42" s="184">
        <v>0</v>
      </c>
      <c r="M42" s="184"/>
      <c r="N42" s="54">
        <v>0</v>
      </c>
      <c r="O42" s="54">
        <v>0</v>
      </c>
      <c r="P42" s="184">
        <v>0</v>
      </c>
      <c r="Q42" s="184"/>
      <c r="R42" s="184">
        <v>0</v>
      </c>
      <c r="S42" s="184"/>
      <c r="T42" s="184"/>
      <c r="U42" s="184"/>
      <c r="V42" s="184"/>
      <c r="W42" s="178">
        <v>0</v>
      </c>
      <c r="X42" s="178"/>
      <c r="Y42" s="178"/>
      <c r="Z42" s="178"/>
      <c r="AA42" s="178"/>
      <c r="AB42" s="178"/>
    </row>
    <row r="43" spans="2:10" ht="21" customHeight="1">
      <c r="B43" s="181" t="s">
        <v>233</v>
      </c>
      <c r="C43" s="181"/>
      <c r="D43" s="181"/>
      <c r="E43" s="181"/>
      <c r="F43" s="181"/>
      <c r="G43" s="181"/>
      <c r="H43" s="181"/>
      <c r="I43" s="181"/>
      <c r="J43" s="181"/>
    </row>
    <row r="44" spans="2:28" ht="9.75" customHeight="1">
      <c r="B44" s="182">
        <v>98</v>
      </c>
      <c r="C44" s="182"/>
      <c r="D44" s="182"/>
      <c r="E44" s="183" t="s">
        <v>226</v>
      </c>
      <c r="F44" s="183"/>
      <c r="G44" s="183"/>
      <c r="H44" s="183"/>
      <c r="I44" s="183"/>
      <c r="J44" s="183"/>
      <c r="K44" s="183"/>
      <c r="L44" s="184">
        <v>0</v>
      </c>
      <c r="M44" s="184"/>
      <c r="N44" s="54">
        <v>146500000</v>
      </c>
      <c r="O44" s="54">
        <v>146500000</v>
      </c>
      <c r="P44" s="184">
        <v>146500000</v>
      </c>
      <c r="Q44" s="184"/>
      <c r="R44" s="184">
        <v>146500000</v>
      </c>
      <c r="S44" s="184"/>
      <c r="T44" s="184"/>
      <c r="U44" s="184"/>
      <c r="V44" s="184"/>
      <c r="W44" s="178">
        <v>146500000</v>
      </c>
      <c r="X44" s="178"/>
      <c r="Y44" s="178"/>
      <c r="Z44" s="178"/>
      <c r="AA44" s="178"/>
      <c r="AB44" s="178"/>
    </row>
    <row r="45" spans="2:28" ht="9.75" customHeight="1">
      <c r="B45" s="174" t="s">
        <v>234</v>
      </c>
      <c r="C45" s="174"/>
      <c r="D45" s="174"/>
      <c r="E45" s="175" t="s">
        <v>227</v>
      </c>
      <c r="F45" s="175"/>
      <c r="G45" s="175"/>
      <c r="H45" s="175"/>
      <c r="I45" s="175"/>
      <c r="J45" s="175"/>
      <c r="K45" s="175"/>
      <c r="L45" s="179">
        <v>1458554093.22</v>
      </c>
      <c r="M45" s="179"/>
      <c r="N45" s="53">
        <v>168308039.95</v>
      </c>
      <c r="O45" s="53">
        <v>1626862133.17</v>
      </c>
      <c r="P45" s="179">
        <v>1578830686.79</v>
      </c>
      <c r="Q45" s="179"/>
      <c r="R45" s="179">
        <v>1578830686.79</v>
      </c>
      <c r="S45" s="179"/>
      <c r="T45" s="179"/>
      <c r="U45" s="179"/>
      <c r="V45" s="179"/>
      <c r="W45" s="180">
        <v>120276593.57</v>
      </c>
      <c r="X45" s="180"/>
      <c r="Y45" s="180"/>
      <c r="Z45" s="180"/>
      <c r="AA45" s="180"/>
      <c r="AB45" s="180"/>
    </row>
    <row r="46" spans="2:28" ht="9.75" customHeight="1">
      <c r="B46" s="174" t="s">
        <v>234</v>
      </c>
      <c r="C46" s="174"/>
      <c r="D46" s="174"/>
      <c r="E46" s="175" t="s">
        <v>228</v>
      </c>
      <c r="F46" s="175"/>
      <c r="G46" s="175"/>
      <c r="H46" s="175"/>
      <c r="I46" s="175"/>
      <c r="J46" s="175"/>
      <c r="K46" s="175"/>
      <c r="W46" s="176">
        <v>120276593.57</v>
      </c>
      <c r="X46" s="176"/>
      <c r="Y46" s="176"/>
      <c r="Z46" s="176"/>
      <c r="AA46" s="176"/>
      <c r="AB46" s="176"/>
    </row>
    <row r="47" ht="20.25" customHeight="1"/>
    <row r="48" spans="26:28" ht="13.5" customHeight="1">
      <c r="Z48" s="177"/>
      <c r="AA48" s="177"/>
      <c r="AB48" s="177"/>
    </row>
  </sheetData>
  <sheetProtection/>
  <mergeCells count="183">
    <mergeCell ref="E2:W2"/>
    <mergeCell ref="B3:G3"/>
    <mergeCell ref="H3:S3"/>
    <mergeCell ref="D4:H4"/>
    <mergeCell ref="Q4:U4"/>
    <mergeCell ref="V4:Z4"/>
    <mergeCell ref="I4:P4"/>
    <mergeCell ref="D5:F5"/>
    <mergeCell ref="G5:S6"/>
    <mergeCell ref="T5:U6"/>
    <mergeCell ref="V5:X6"/>
    <mergeCell ref="B7:B11"/>
    <mergeCell ref="C7:K11"/>
    <mergeCell ref="L7:V8"/>
    <mergeCell ref="W7:AB7"/>
    <mergeCell ref="W8:AA10"/>
    <mergeCell ref="AB8:AB11"/>
    <mergeCell ref="L9:M10"/>
    <mergeCell ref="N9:N10"/>
    <mergeCell ref="O9:O10"/>
    <mergeCell ref="P9:Q10"/>
    <mergeCell ref="R9:V10"/>
    <mergeCell ref="L11:AA11"/>
    <mergeCell ref="B12:K12"/>
    <mergeCell ref="L12:M12"/>
    <mergeCell ref="P12:Q12"/>
    <mergeCell ref="R12:V12"/>
    <mergeCell ref="W12:AB12"/>
    <mergeCell ref="B13:K13"/>
    <mergeCell ref="L13:M13"/>
    <mergeCell ref="P13:Q13"/>
    <mergeCell ref="R13:V13"/>
    <mergeCell ref="W13:AB13"/>
    <mergeCell ref="B14:K14"/>
    <mergeCell ref="L14:M14"/>
    <mergeCell ref="P14:Q14"/>
    <mergeCell ref="R14:V14"/>
    <mergeCell ref="W14:AB14"/>
    <mergeCell ref="B15:K15"/>
    <mergeCell ref="L15:M15"/>
    <mergeCell ref="P15:Q15"/>
    <mergeCell ref="R15:V15"/>
    <mergeCell ref="W15:AB15"/>
    <mergeCell ref="B16:K16"/>
    <mergeCell ref="L16:M16"/>
    <mergeCell ref="P16:Q16"/>
    <mergeCell ref="R16:V16"/>
    <mergeCell ref="W16:AB16"/>
    <mergeCell ref="B17:K17"/>
    <mergeCell ref="L17:M17"/>
    <mergeCell ref="P17:Q17"/>
    <mergeCell ref="R17:V17"/>
    <mergeCell ref="W17:AB17"/>
    <mergeCell ref="B18:K18"/>
    <mergeCell ref="L18:M18"/>
    <mergeCell ref="P18:Q18"/>
    <mergeCell ref="R18:V18"/>
    <mergeCell ref="W18:AB18"/>
    <mergeCell ref="B19:K19"/>
    <mergeCell ref="L19:M19"/>
    <mergeCell ref="P19:Q19"/>
    <mergeCell ref="R19:V19"/>
    <mergeCell ref="W19:AB19"/>
    <mergeCell ref="B20:K20"/>
    <mergeCell ref="L20:M20"/>
    <mergeCell ref="P20:Q20"/>
    <mergeCell ref="R20:V20"/>
    <mergeCell ref="W20:AB20"/>
    <mergeCell ref="B21:K21"/>
    <mergeCell ref="L21:M21"/>
    <mergeCell ref="P21:Q21"/>
    <mergeCell ref="R21:V21"/>
    <mergeCell ref="W21:AB21"/>
    <mergeCell ref="B22:K22"/>
    <mergeCell ref="L22:M22"/>
    <mergeCell ref="P22:Q22"/>
    <mergeCell ref="R22:V22"/>
    <mergeCell ref="W22:AB22"/>
    <mergeCell ref="B23:K23"/>
    <mergeCell ref="W23:AB23"/>
    <mergeCell ref="L25:V26"/>
    <mergeCell ref="W25:AB25"/>
    <mergeCell ref="W26:AA28"/>
    <mergeCell ref="AB26:AB28"/>
    <mergeCell ref="L27:M28"/>
    <mergeCell ref="N27:N28"/>
    <mergeCell ref="O27:O28"/>
    <mergeCell ref="P27:Q28"/>
    <mergeCell ref="R27:V28"/>
    <mergeCell ref="C28:K28"/>
    <mergeCell ref="B29:L29"/>
    <mergeCell ref="B30:C30"/>
    <mergeCell ref="E30:K30"/>
    <mergeCell ref="L30:M30"/>
    <mergeCell ref="P30:Q30"/>
    <mergeCell ref="R30:V30"/>
    <mergeCell ref="B25:B28"/>
    <mergeCell ref="C25:K27"/>
    <mergeCell ref="W30:AB30"/>
    <mergeCell ref="B31:C31"/>
    <mergeCell ref="E31:K31"/>
    <mergeCell ref="L31:M31"/>
    <mergeCell ref="P31:Q31"/>
    <mergeCell ref="R31:V31"/>
    <mergeCell ref="W31:AB31"/>
    <mergeCell ref="B32:C32"/>
    <mergeCell ref="E32:K32"/>
    <mergeCell ref="L32:M32"/>
    <mergeCell ref="P32:Q32"/>
    <mergeCell ref="R32:V32"/>
    <mergeCell ref="W32:AB32"/>
    <mergeCell ref="B33:C33"/>
    <mergeCell ref="E33:K33"/>
    <mergeCell ref="L33:M33"/>
    <mergeCell ref="P33:Q33"/>
    <mergeCell ref="R33:V33"/>
    <mergeCell ref="W33:AB33"/>
    <mergeCell ref="B34:C34"/>
    <mergeCell ref="E34:K34"/>
    <mergeCell ref="L34:M34"/>
    <mergeCell ref="P34:Q34"/>
    <mergeCell ref="R34:V34"/>
    <mergeCell ref="W34:AB34"/>
    <mergeCell ref="B35:C35"/>
    <mergeCell ref="E35:K35"/>
    <mergeCell ref="L35:M35"/>
    <mergeCell ref="P35:Q35"/>
    <mergeCell ref="R35:V35"/>
    <mergeCell ref="W35:AB35"/>
    <mergeCell ref="B36:C36"/>
    <mergeCell ref="E36:K36"/>
    <mergeCell ref="L36:M36"/>
    <mergeCell ref="P36:Q36"/>
    <mergeCell ref="R36:V36"/>
    <mergeCell ref="W36:AB36"/>
    <mergeCell ref="B37:C37"/>
    <mergeCell ref="E37:K37"/>
    <mergeCell ref="L37:M37"/>
    <mergeCell ref="P37:Q37"/>
    <mergeCell ref="R37:V37"/>
    <mergeCell ref="W37:AB37"/>
    <mergeCell ref="B38:K38"/>
    <mergeCell ref="B39:C39"/>
    <mergeCell ref="E39:K39"/>
    <mergeCell ref="L39:M39"/>
    <mergeCell ref="P39:Q39"/>
    <mergeCell ref="R39:V39"/>
    <mergeCell ref="W39:AB39"/>
    <mergeCell ref="B40:C40"/>
    <mergeCell ref="E40:K40"/>
    <mergeCell ref="L40:M40"/>
    <mergeCell ref="P40:Q40"/>
    <mergeCell ref="R40:V40"/>
    <mergeCell ref="W40:AB40"/>
    <mergeCell ref="B41:C41"/>
    <mergeCell ref="E41:K41"/>
    <mergeCell ref="L41:M41"/>
    <mergeCell ref="P41:Q41"/>
    <mergeCell ref="R41:V41"/>
    <mergeCell ref="W41:AB41"/>
    <mergeCell ref="B42:C42"/>
    <mergeCell ref="E42:K42"/>
    <mergeCell ref="L42:M42"/>
    <mergeCell ref="P42:Q42"/>
    <mergeCell ref="R42:V42"/>
    <mergeCell ref="W42:AB42"/>
    <mergeCell ref="W45:AB45"/>
    <mergeCell ref="B43:J43"/>
    <mergeCell ref="B44:D44"/>
    <mergeCell ref="E44:K44"/>
    <mergeCell ref="L44:M44"/>
    <mergeCell ref="P44:Q44"/>
    <mergeCell ref="R44:V44"/>
    <mergeCell ref="B46:D46"/>
    <mergeCell ref="E46:K46"/>
    <mergeCell ref="W46:AB46"/>
    <mergeCell ref="Z48:AB48"/>
    <mergeCell ref="W44:AB44"/>
    <mergeCell ref="B45:D45"/>
    <mergeCell ref="E45:K45"/>
    <mergeCell ref="L45:M45"/>
    <mergeCell ref="P45:Q45"/>
    <mergeCell ref="R45:V4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" sqref="B2:H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6" t="s">
        <v>2</v>
      </c>
      <c r="C2" s="207"/>
      <c r="D2" s="207"/>
      <c r="E2" s="207"/>
      <c r="F2" s="207"/>
      <c r="G2" s="207"/>
      <c r="H2" s="208"/>
    </row>
    <row r="3" spans="2:8" ht="12.75">
      <c r="B3" s="209" t="s">
        <v>4</v>
      </c>
      <c r="C3" s="210"/>
      <c r="D3" s="210"/>
      <c r="E3" s="210"/>
      <c r="F3" s="210"/>
      <c r="G3" s="210"/>
      <c r="H3" s="211"/>
    </row>
    <row r="4" spans="2:8" ht="12.75">
      <c r="B4" s="209" t="s">
        <v>90</v>
      </c>
      <c r="C4" s="210"/>
      <c r="D4" s="210"/>
      <c r="E4" s="210"/>
      <c r="F4" s="210"/>
      <c r="G4" s="210"/>
      <c r="H4" s="211"/>
    </row>
    <row r="5" spans="2:8" ht="12.75">
      <c r="B5" s="209" t="s">
        <v>3</v>
      </c>
      <c r="C5" s="210"/>
      <c r="D5" s="210"/>
      <c r="E5" s="210"/>
      <c r="F5" s="210"/>
      <c r="G5" s="210"/>
      <c r="H5" s="211"/>
    </row>
    <row r="6" spans="2:8" ht="13.5" thickBot="1">
      <c r="B6" s="212" t="s">
        <v>0</v>
      </c>
      <c r="C6" s="213"/>
      <c r="D6" s="213"/>
      <c r="E6" s="213"/>
      <c r="F6" s="213"/>
      <c r="G6" s="213"/>
      <c r="H6" s="214"/>
    </row>
    <row r="7" spans="2:8" ht="13.5" thickBot="1">
      <c r="B7" s="172" t="s">
        <v>6</v>
      </c>
      <c r="C7" s="215" t="s">
        <v>7</v>
      </c>
      <c r="D7" s="216"/>
      <c r="E7" s="216"/>
      <c r="F7" s="216"/>
      <c r="G7" s="217"/>
      <c r="H7" s="172" t="s">
        <v>8</v>
      </c>
    </row>
    <row r="8" spans="2:8" ht="26.25" thickBot="1">
      <c r="B8" s="173"/>
      <c r="C8" s="3" t="s">
        <v>9</v>
      </c>
      <c r="D8" s="3" t="s">
        <v>91</v>
      </c>
      <c r="E8" s="3" t="s">
        <v>92</v>
      </c>
      <c r="F8" s="3" t="s">
        <v>12</v>
      </c>
      <c r="G8" s="3" t="s">
        <v>93</v>
      </c>
      <c r="H8" s="173"/>
    </row>
    <row r="9" spans="2:8" ht="12.75">
      <c r="B9" s="26" t="s">
        <v>94</v>
      </c>
      <c r="C9" s="27">
        <f aca="true" t="shared" si="0" ref="C9:H9">SUM(C10:C89)</f>
        <v>1104167308.8600001</v>
      </c>
      <c r="D9" s="27">
        <f t="shared" si="0"/>
        <v>190177357.96</v>
      </c>
      <c r="E9" s="27">
        <f t="shared" si="0"/>
        <v>1294344666.8200002</v>
      </c>
      <c r="F9" s="27">
        <f t="shared" si="0"/>
        <v>1147101551.8700001</v>
      </c>
      <c r="G9" s="27">
        <f t="shared" si="0"/>
        <v>1131991459.41</v>
      </c>
      <c r="H9" s="27">
        <f t="shared" si="0"/>
        <v>147243114.94999993</v>
      </c>
    </row>
    <row r="10" spans="2:8" ht="12.75" customHeight="1">
      <c r="B10" s="28" t="s">
        <v>95</v>
      </c>
      <c r="C10" s="29">
        <v>3460243.74</v>
      </c>
      <c r="D10" s="29">
        <v>2093500.99</v>
      </c>
      <c r="E10" s="29">
        <f aca="true" t="shared" si="1" ref="E10:E73">C10+D10</f>
        <v>5553744.73</v>
      </c>
      <c r="F10" s="29">
        <v>4689727</v>
      </c>
      <c r="G10" s="29">
        <v>4671550.54</v>
      </c>
      <c r="H10" s="12">
        <f aca="true" t="shared" si="2" ref="H10:H73">E10-F10</f>
        <v>864017.7300000004</v>
      </c>
    </row>
    <row r="11" spans="2:8" ht="12.75">
      <c r="B11" s="28" t="s">
        <v>96</v>
      </c>
      <c r="C11" s="30">
        <v>24095107.59</v>
      </c>
      <c r="D11" s="30">
        <v>36194665.72</v>
      </c>
      <c r="E11" s="30">
        <f t="shared" si="1"/>
        <v>60289773.31</v>
      </c>
      <c r="F11" s="30">
        <v>51004290.66</v>
      </c>
      <c r="G11" s="30">
        <v>50988967.85</v>
      </c>
      <c r="H11" s="12">
        <f t="shared" si="2"/>
        <v>9285482.650000006</v>
      </c>
    </row>
    <row r="12" spans="2:8" ht="12.75">
      <c r="B12" s="28" t="s">
        <v>97</v>
      </c>
      <c r="C12" s="30">
        <v>46572131.52</v>
      </c>
      <c r="D12" s="30">
        <v>-1811596.62</v>
      </c>
      <c r="E12" s="30">
        <f t="shared" si="1"/>
        <v>44760534.900000006</v>
      </c>
      <c r="F12" s="30">
        <v>43381822.74</v>
      </c>
      <c r="G12" s="30">
        <v>43179314.78</v>
      </c>
      <c r="H12" s="12">
        <f t="shared" si="2"/>
        <v>1378712.1600000039</v>
      </c>
    </row>
    <row r="13" spans="2:8" ht="12.75">
      <c r="B13" s="28" t="s">
        <v>98</v>
      </c>
      <c r="C13" s="30">
        <v>6051052.72</v>
      </c>
      <c r="D13" s="30">
        <v>2949883.76</v>
      </c>
      <c r="E13" s="30">
        <f t="shared" si="1"/>
        <v>9000936.48</v>
      </c>
      <c r="F13" s="30">
        <v>8908953.42</v>
      </c>
      <c r="G13" s="30">
        <v>7850959.58</v>
      </c>
      <c r="H13" s="12">
        <f t="shared" si="2"/>
        <v>91983.06000000052</v>
      </c>
    </row>
    <row r="14" spans="2:8" ht="12.75">
      <c r="B14" s="28" t="s">
        <v>99</v>
      </c>
      <c r="C14" s="30">
        <v>1291428.3</v>
      </c>
      <c r="D14" s="30">
        <v>3228596.55</v>
      </c>
      <c r="E14" s="30">
        <f t="shared" si="1"/>
        <v>4520024.85</v>
      </c>
      <c r="F14" s="30">
        <v>4440365.66</v>
      </c>
      <c r="G14" s="30">
        <v>4440365.66</v>
      </c>
      <c r="H14" s="12">
        <f t="shared" si="2"/>
        <v>79659.18999999948</v>
      </c>
    </row>
    <row r="15" spans="2:8" ht="12.75">
      <c r="B15" s="28" t="s">
        <v>100</v>
      </c>
      <c r="C15" s="30">
        <v>9672818.19</v>
      </c>
      <c r="D15" s="30">
        <v>6433285.5</v>
      </c>
      <c r="E15" s="30">
        <f t="shared" si="1"/>
        <v>16106103.69</v>
      </c>
      <c r="F15" s="30">
        <v>15057743.17</v>
      </c>
      <c r="G15" s="30">
        <v>14927902.43</v>
      </c>
      <c r="H15" s="12">
        <f t="shared" si="2"/>
        <v>1048360.5199999996</v>
      </c>
    </row>
    <row r="16" spans="2:8" ht="12.75">
      <c r="B16" s="28" t="s">
        <v>101</v>
      </c>
      <c r="C16" s="30">
        <v>17080641.48</v>
      </c>
      <c r="D16" s="30">
        <v>-9314976.46</v>
      </c>
      <c r="E16" s="30">
        <f t="shared" si="1"/>
        <v>7765665.02</v>
      </c>
      <c r="F16" s="30">
        <v>7222586.52</v>
      </c>
      <c r="G16" s="30">
        <v>7060691.38</v>
      </c>
      <c r="H16" s="12">
        <f t="shared" si="2"/>
        <v>543078.5</v>
      </c>
    </row>
    <row r="17" spans="2:8" ht="12.75">
      <c r="B17" s="28" t="s">
        <v>102</v>
      </c>
      <c r="C17" s="30">
        <v>16981090.47</v>
      </c>
      <c r="D17" s="30">
        <v>-172800.55</v>
      </c>
      <c r="E17" s="30">
        <f t="shared" si="1"/>
        <v>16808289.919999998</v>
      </c>
      <c r="F17" s="30">
        <v>15449984.07</v>
      </c>
      <c r="G17" s="30">
        <v>15358732.27</v>
      </c>
      <c r="H17" s="12">
        <f t="shared" si="2"/>
        <v>1358305.8499999978</v>
      </c>
    </row>
    <row r="18" spans="2:8" ht="12.75">
      <c r="B18" s="31" t="s">
        <v>103</v>
      </c>
      <c r="C18" s="30">
        <v>4692884.18</v>
      </c>
      <c r="D18" s="30">
        <v>870336.28</v>
      </c>
      <c r="E18" s="30">
        <f t="shared" si="1"/>
        <v>5563220.46</v>
      </c>
      <c r="F18" s="30">
        <v>5256392.86</v>
      </c>
      <c r="G18" s="30">
        <v>5187172.61</v>
      </c>
      <c r="H18" s="30">
        <f t="shared" si="2"/>
        <v>306827.5999999996</v>
      </c>
    </row>
    <row r="19" spans="2:8" ht="12.75">
      <c r="B19" s="31" t="s">
        <v>104</v>
      </c>
      <c r="C19" s="30">
        <v>14318104.61</v>
      </c>
      <c r="D19" s="30">
        <v>938343.61</v>
      </c>
      <c r="E19" s="30">
        <f t="shared" si="1"/>
        <v>15256448.219999999</v>
      </c>
      <c r="F19" s="30">
        <v>14691093.31</v>
      </c>
      <c r="G19" s="30">
        <v>14634436.26</v>
      </c>
      <c r="H19" s="30">
        <f t="shared" si="2"/>
        <v>565354.9099999983</v>
      </c>
    </row>
    <row r="20" spans="2:8" ht="12.75">
      <c r="B20" s="31" t="s">
        <v>105</v>
      </c>
      <c r="C20" s="30">
        <v>9891048.46</v>
      </c>
      <c r="D20" s="30">
        <v>75781910.96</v>
      </c>
      <c r="E20" s="30">
        <f t="shared" si="1"/>
        <v>85672959.41999999</v>
      </c>
      <c r="F20" s="30">
        <v>30894566.74</v>
      </c>
      <c r="G20" s="30">
        <v>30205357.63</v>
      </c>
      <c r="H20" s="30">
        <f t="shared" si="2"/>
        <v>54778392.67999999</v>
      </c>
    </row>
    <row r="21" spans="2:8" ht="12.75">
      <c r="B21" s="31" t="s">
        <v>106</v>
      </c>
      <c r="C21" s="30">
        <v>4711709.43</v>
      </c>
      <c r="D21" s="30">
        <v>27869300.65</v>
      </c>
      <c r="E21" s="30">
        <f t="shared" si="1"/>
        <v>32581010.08</v>
      </c>
      <c r="F21" s="30">
        <v>32581010.08</v>
      </c>
      <c r="G21" s="30">
        <v>32581010.08</v>
      </c>
      <c r="H21" s="30">
        <f t="shared" si="2"/>
        <v>0</v>
      </c>
    </row>
    <row r="22" spans="2:8" ht="12.75">
      <c r="B22" s="31" t="s">
        <v>107</v>
      </c>
      <c r="C22" s="30">
        <v>50982139.72</v>
      </c>
      <c r="D22" s="30">
        <v>-3373584.81</v>
      </c>
      <c r="E22" s="30">
        <f t="shared" si="1"/>
        <v>47608554.91</v>
      </c>
      <c r="F22" s="30">
        <v>11427155.77</v>
      </c>
      <c r="G22" s="30">
        <v>9445755.54</v>
      </c>
      <c r="H22" s="30">
        <f t="shared" si="2"/>
        <v>36181399.14</v>
      </c>
    </row>
    <row r="23" spans="2:8" ht="25.5">
      <c r="B23" s="31" t="s">
        <v>108</v>
      </c>
      <c r="C23" s="30">
        <v>19626444.51</v>
      </c>
      <c r="D23" s="30">
        <v>-360498.26</v>
      </c>
      <c r="E23" s="30">
        <f t="shared" si="1"/>
        <v>19265946.25</v>
      </c>
      <c r="F23" s="30">
        <v>18256308.82</v>
      </c>
      <c r="G23" s="30">
        <v>18101106.72</v>
      </c>
      <c r="H23" s="30">
        <f t="shared" si="2"/>
        <v>1009637.4299999997</v>
      </c>
    </row>
    <row r="24" spans="2:8" ht="12.75">
      <c r="B24" s="31" t="s">
        <v>109</v>
      </c>
      <c r="C24" s="30">
        <v>1847792.04</v>
      </c>
      <c r="D24" s="30">
        <v>-369170.46</v>
      </c>
      <c r="E24" s="30">
        <f t="shared" si="1"/>
        <v>1478621.58</v>
      </c>
      <c r="F24" s="30">
        <v>1463445.23</v>
      </c>
      <c r="G24" s="30">
        <v>1433913.5</v>
      </c>
      <c r="H24" s="30">
        <f t="shared" si="2"/>
        <v>15176.350000000093</v>
      </c>
    </row>
    <row r="25" spans="2:8" ht="38.25">
      <c r="B25" s="31" t="s">
        <v>110</v>
      </c>
      <c r="C25" s="30">
        <v>11683676.46</v>
      </c>
      <c r="D25" s="30">
        <v>-342413.61</v>
      </c>
      <c r="E25" s="30">
        <f t="shared" si="1"/>
        <v>11341262.850000001</v>
      </c>
      <c r="F25" s="30">
        <v>10996883.97</v>
      </c>
      <c r="G25" s="30">
        <v>10979523.09</v>
      </c>
      <c r="H25" s="30">
        <f t="shared" si="2"/>
        <v>344378.8800000008</v>
      </c>
    </row>
    <row r="26" spans="2:8" ht="25.5">
      <c r="B26" s="31" t="s">
        <v>111</v>
      </c>
      <c r="C26" s="30">
        <v>50661674.04</v>
      </c>
      <c r="D26" s="30">
        <v>14795890.6</v>
      </c>
      <c r="E26" s="30">
        <f t="shared" si="1"/>
        <v>65457564.64</v>
      </c>
      <c r="F26" s="30">
        <v>61906912.97</v>
      </c>
      <c r="G26" s="30">
        <v>60472549.11</v>
      </c>
      <c r="H26" s="30">
        <f t="shared" si="2"/>
        <v>3550651.670000002</v>
      </c>
    </row>
    <row r="27" spans="2:8" ht="12.75">
      <c r="B27" s="31" t="s">
        <v>112</v>
      </c>
      <c r="C27" s="30">
        <v>131175938.44</v>
      </c>
      <c r="D27" s="30">
        <v>-52806113.17</v>
      </c>
      <c r="E27" s="30">
        <f t="shared" si="1"/>
        <v>78369825.27</v>
      </c>
      <c r="F27" s="30">
        <v>76055213.23</v>
      </c>
      <c r="G27" s="30">
        <v>75480973.84</v>
      </c>
      <c r="H27" s="30">
        <f t="shared" si="2"/>
        <v>2314612.0399999917</v>
      </c>
    </row>
    <row r="28" spans="2:8" ht="12.75">
      <c r="B28" s="31" t="s">
        <v>113</v>
      </c>
      <c r="C28" s="30">
        <v>203745183.37</v>
      </c>
      <c r="D28" s="30">
        <v>-3936236.08</v>
      </c>
      <c r="E28" s="30">
        <f t="shared" si="1"/>
        <v>199808947.29</v>
      </c>
      <c r="F28" s="30">
        <v>199602901.69</v>
      </c>
      <c r="G28" s="30">
        <v>198069597.06</v>
      </c>
      <c r="H28" s="30">
        <f t="shared" si="2"/>
        <v>206045.59999999404</v>
      </c>
    </row>
    <row r="29" spans="2:8" ht="25.5">
      <c r="B29" s="31" t="s">
        <v>114</v>
      </c>
      <c r="C29" s="30">
        <v>6682756.25</v>
      </c>
      <c r="D29" s="30">
        <v>41100.01</v>
      </c>
      <c r="E29" s="30">
        <f t="shared" si="1"/>
        <v>6723856.26</v>
      </c>
      <c r="F29" s="30">
        <v>6317506.88</v>
      </c>
      <c r="G29" s="30">
        <v>6246457.69</v>
      </c>
      <c r="H29" s="30">
        <f t="shared" si="2"/>
        <v>406349.3799999999</v>
      </c>
    </row>
    <row r="30" spans="2:8" ht="38.25">
      <c r="B30" s="31" t="s">
        <v>115</v>
      </c>
      <c r="C30" s="30">
        <v>22105083.35</v>
      </c>
      <c r="D30" s="30">
        <v>1664855.15</v>
      </c>
      <c r="E30" s="30">
        <f t="shared" si="1"/>
        <v>23769938.5</v>
      </c>
      <c r="F30" s="30">
        <v>23371908.29</v>
      </c>
      <c r="G30" s="30">
        <v>23275892.28</v>
      </c>
      <c r="H30" s="30">
        <f t="shared" si="2"/>
        <v>398030.2100000009</v>
      </c>
    </row>
    <row r="31" spans="2:8" ht="25.5">
      <c r="B31" s="31" t="s">
        <v>116</v>
      </c>
      <c r="C31" s="30">
        <v>14318242.53</v>
      </c>
      <c r="D31" s="30">
        <v>-1266243.94</v>
      </c>
      <c r="E31" s="30">
        <f t="shared" si="1"/>
        <v>13051998.59</v>
      </c>
      <c r="F31" s="30">
        <v>12747731.85</v>
      </c>
      <c r="G31" s="30">
        <v>12702484.2</v>
      </c>
      <c r="H31" s="30">
        <f t="shared" si="2"/>
        <v>304266.7400000002</v>
      </c>
    </row>
    <row r="32" spans="2:8" ht="12.75">
      <c r="B32" s="31" t="s">
        <v>117</v>
      </c>
      <c r="C32" s="30">
        <v>1814084.71</v>
      </c>
      <c r="D32" s="30">
        <v>500136.37</v>
      </c>
      <c r="E32" s="30">
        <f t="shared" si="1"/>
        <v>2314221.08</v>
      </c>
      <c r="F32" s="30">
        <v>2278692.54</v>
      </c>
      <c r="G32" s="30">
        <v>2260299.89</v>
      </c>
      <c r="H32" s="30">
        <f t="shared" si="2"/>
        <v>35528.54000000004</v>
      </c>
    </row>
    <row r="33" spans="2:8" ht="12.75">
      <c r="B33" s="31" t="s">
        <v>118</v>
      </c>
      <c r="C33" s="30">
        <v>5847044.9</v>
      </c>
      <c r="D33" s="30">
        <v>1931395.76</v>
      </c>
      <c r="E33" s="30">
        <f t="shared" si="1"/>
        <v>7778440.66</v>
      </c>
      <c r="F33" s="30">
        <v>7743663.03</v>
      </c>
      <c r="G33" s="30">
        <v>7695117.94</v>
      </c>
      <c r="H33" s="30">
        <f t="shared" si="2"/>
        <v>34777.62999999989</v>
      </c>
    </row>
    <row r="34" spans="2:8" ht="25.5">
      <c r="B34" s="31" t="s">
        <v>119</v>
      </c>
      <c r="C34" s="30">
        <v>13265314.04</v>
      </c>
      <c r="D34" s="30">
        <v>-46167.34</v>
      </c>
      <c r="E34" s="30">
        <f t="shared" si="1"/>
        <v>13219146.7</v>
      </c>
      <c r="F34" s="30">
        <v>12682965.35</v>
      </c>
      <c r="G34" s="30">
        <v>12653440.76</v>
      </c>
      <c r="H34" s="30">
        <f t="shared" si="2"/>
        <v>536181.3499999996</v>
      </c>
    </row>
    <row r="35" spans="2:8" ht="25.5">
      <c r="B35" s="31" t="s">
        <v>120</v>
      </c>
      <c r="C35" s="30">
        <v>21980474.8</v>
      </c>
      <c r="D35" s="30">
        <v>1573413.94</v>
      </c>
      <c r="E35" s="30">
        <f t="shared" si="1"/>
        <v>23553888.740000002</v>
      </c>
      <c r="F35" s="30">
        <v>22091908.62</v>
      </c>
      <c r="G35" s="30">
        <v>21764718.5</v>
      </c>
      <c r="H35" s="30">
        <f t="shared" si="2"/>
        <v>1461980.120000001</v>
      </c>
    </row>
    <row r="36" spans="2:8" ht="12.75">
      <c r="B36" s="31" t="s">
        <v>121</v>
      </c>
      <c r="C36" s="30">
        <v>9536963.94</v>
      </c>
      <c r="D36" s="30">
        <v>9637104.69</v>
      </c>
      <c r="E36" s="30">
        <f t="shared" si="1"/>
        <v>19174068.63</v>
      </c>
      <c r="F36" s="30">
        <v>17717952.28</v>
      </c>
      <c r="G36" s="30">
        <v>17215176.24</v>
      </c>
      <c r="H36" s="30">
        <f t="shared" si="2"/>
        <v>1456116.3499999978</v>
      </c>
    </row>
    <row r="37" spans="2:8" ht="12.75">
      <c r="B37" s="31" t="s">
        <v>122</v>
      </c>
      <c r="C37" s="30">
        <v>0</v>
      </c>
      <c r="D37" s="30">
        <v>0</v>
      </c>
      <c r="E37" s="30">
        <f t="shared" si="1"/>
        <v>0</v>
      </c>
      <c r="F37" s="30">
        <v>0</v>
      </c>
      <c r="G37" s="30">
        <v>0</v>
      </c>
      <c r="H37" s="30">
        <f t="shared" si="2"/>
        <v>0</v>
      </c>
    </row>
    <row r="38" spans="2:8" ht="12.75">
      <c r="B38" s="31" t="s">
        <v>123</v>
      </c>
      <c r="C38" s="30">
        <v>0</v>
      </c>
      <c r="D38" s="30">
        <v>0</v>
      </c>
      <c r="E38" s="30">
        <f t="shared" si="1"/>
        <v>0</v>
      </c>
      <c r="F38" s="30">
        <v>0</v>
      </c>
      <c r="G38" s="30">
        <v>0</v>
      </c>
      <c r="H38" s="30">
        <f t="shared" si="2"/>
        <v>0</v>
      </c>
    </row>
    <row r="39" spans="2:8" ht="12.75">
      <c r="B39" s="31" t="s">
        <v>124</v>
      </c>
      <c r="C39" s="30">
        <v>0</v>
      </c>
      <c r="D39" s="30">
        <v>0</v>
      </c>
      <c r="E39" s="30">
        <f t="shared" si="1"/>
        <v>0</v>
      </c>
      <c r="F39" s="30">
        <v>0</v>
      </c>
      <c r="G39" s="30">
        <v>0</v>
      </c>
      <c r="H39" s="30">
        <f t="shared" si="2"/>
        <v>0</v>
      </c>
    </row>
    <row r="40" spans="2:8" ht="12.75">
      <c r="B40" s="31" t="s">
        <v>125</v>
      </c>
      <c r="C40" s="30">
        <v>0</v>
      </c>
      <c r="D40" s="30">
        <v>0</v>
      </c>
      <c r="E40" s="30">
        <f t="shared" si="1"/>
        <v>0</v>
      </c>
      <c r="F40" s="30">
        <v>0</v>
      </c>
      <c r="G40" s="30">
        <v>0</v>
      </c>
      <c r="H40" s="30">
        <f t="shared" si="2"/>
        <v>0</v>
      </c>
    </row>
    <row r="41" spans="2:8" ht="12.75">
      <c r="B41" s="31" t="s">
        <v>126</v>
      </c>
      <c r="C41" s="30">
        <v>0</v>
      </c>
      <c r="D41" s="30">
        <v>0</v>
      </c>
      <c r="E41" s="30">
        <f t="shared" si="1"/>
        <v>0</v>
      </c>
      <c r="F41" s="30">
        <v>0</v>
      </c>
      <c r="G41" s="30">
        <v>0</v>
      </c>
      <c r="H41" s="30">
        <f t="shared" si="2"/>
        <v>0</v>
      </c>
    </row>
    <row r="42" spans="2:8" ht="12.75">
      <c r="B42" s="31" t="s">
        <v>127</v>
      </c>
      <c r="C42" s="30">
        <v>0</v>
      </c>
      <c r="D42" s="30">
        <v>0</v>
      </c>
      <c r="E42" s="30">
        <f t="shared" si="1"/>
        <v>0</v>
      </c>
      <c r="F42" s="30">
        <v>0</v>
      </c>
      <c r="G42" s="30">
        <v>0</v>
      </c>
      <c r="H42" s="30">
        <f t="shared" si="2"/>
        <v>0</v>
      </c>
    </row>
    <row r="43" spans="2:8" ht="12.75">
      <c r="B43" s="31" t="s">
        <v>128</v>
      </c>
      <c r="C43" s="30">
        <v>10463854.8</v>
      </c>
      <c r="D43" s="30">
        <v>5095387.22</v>
      </c>
      <c r="E43" s="30">
        <f t="shared" si="1"/>
        <v>15559242.02</v>
      </c>
      <c r="F43" s="30">
        <v>15347166.91</v>
      </c>
      <c r="G43" s="30">
        <v>15173636.51</v>
      </c>
      <c r="H43" s="30">
        <f t="shared" si="2"/>
        <v>212075.1099999994</v>
      </c>
    </row>
    <row r="44" spans="2:8" ht="12.75">
      <c r="B44" s="31" t="s">
        <v>129</v>
      </c>
      <c r="C44" s="30">
        <v>7774512.15</v>
      </c>
      <c r="D44" s="30">
        <v>-661711.23</v>
      </c>
      <c r="E44" s="30">
        <f t="shared" si="1"/>
        <v>7112800.92</v>
      </c>
      <c r="F44" s="30">
        <v>6914157.42</v>
      </c>
      <c r="G44" s="30">
        <v>6879114.66</v>
      </c>
      <c r="H44" s="30">
        <f t="shared" si="2"/>
        <v>198643.5</v>
      </c>
    </row>
    <row r="45" spans="2:8" ht="12.75">
      <c r="B45" s="31" t="s">
        <v>130</v>
      </c>
      <c r="C45" s="30">
        <v>6852914.37</v>
      </c>
      <c r="D45" s="30">
        <v>1755114.23</v>
      </c>
      <c r="E45" s="30">
        <f t="shared" si="1"/>
        <v>8608028.6</v>
      </c>
      <c r="F45" s="30">
        <v>8505399.97</v>
      </c>
      <c r="G45" s="30">
        <v>8478372.37</v>
      </c>
      <c r="H45" s="30">
        <f t="shared" si="2"/>
        <v>102628.62999999896</v>
      </c>
    </row>
    <row r="46" spans="2:8" ht="25.5">
      <c r="B46" s="31" t="s">
        <v>131</v>
      </c>
      <c r="C46" s="30">
        <v>4606142.03</v>
      </c>
      <c r="D46" s="30">
        <v>4458369.71</v>
      </c>
      <c r="E46" s="30">
        <f t="shared" si="1"/>
        <v>9064511.74</v>
      </c>
      <c r="F46" s="30">
        <v>8806159.07</v>
      </c>
      <c r="G46" s="30">
        <v>8714825.21</v>
      </c>
      <c r="H46" s="30">
        <f t="shared" si="2"/>
        <v>258352.66999999993</v>
      </c>
    </row>
    <row r="47" spans="2:8" ht="12.75">
      <c r="B47" s="31" t="s">
        <v>132</v>
      </c>
      <c r="C47" s="30">
        <v>10162787.2</v>
      </c>
      <c r="D47" s="30">
        <v>-335783.8</v>
      </c>
      <c r="E47" s="30">
        <f t="shared" si="1"/>
        <v>9827003.399999999</v>
      </c>
      <c r="F47" s="30">
        <v>9177565.95</v>
      </c>
      <c r="G47" s="30">
        <v>9064220.85</v>
      </c>
      <c r="H47" s="30">
        <f t="shared" si="2"/>
        <v>649437.4499999993</v>
      </c>
    </row>
    <row r="48" spans="2:8" ht="12.75">
      <c r="B48" s="31" t="s">
        <v>133</v>
      </c>
      <c r="C48" s="30">
        <v>4565000.72</v>
      </c>
      <c r="D48" s="30">
        <v>-656324.8</v>
      </c>
      <c r="E48" s="30">
        <f t="shared" si="1"/>
        <v>3908675.92</v>
      </c>
      <c r="F48" s="30">
        <v>3384387.26</v>
      </c>
      <c r="G48" s="30">
        <v>3330265.18</v>
      </c>
      <c r="H48" s="30">
        <f t="shared" si="2"/>
        <v>524288.6600000001</v>
      </c>
    </row>
    <row r="49" spans="2:8" ht="12.75">
      <c r="B49" s="31" t="s">
        <v>134</v>
      </c>
      <c r="C49" s="30">
        <v>14970977.96</v>
      </c>
      <c r="D49" s="30">
        <v>3692381.93</v>
      </c>
      <c r="E49" s="30">
        <f t="shared" si="1"/>
        <v>18663359.89</v>
      </c>
      <c r="F49" s="30">
        <v>17259195.03</v>
      </c>
      <c r="G49" s="30">
        <v>17151609.47</v>
      </c>
      <c r="H49" s="30">
        <f t="shared" si="2"/>
        <v>1404164.8599999994</v>
      </c>
    </row>
    <row r="50" spans="2:8" ht="12.75">
      <c r="B50" s="31" t="s">
        <v>135</v>
      </c>
      <c r="C50" s="30">
        <v>11575091.66</v>
      </c>
      <c r="D50" s="30">
        <v>5031460.58</v>
      </c>
      <c r="E50" s="30">
        <f t="shared" si="1"/>
        <v>16606552.24</v>
      </c>
      <c r="F50" s="30">
        <v>12636238.16</v>
      </c>
      <c r="G50" s="30">
        <v>12153277.47</v>
      </c>
      <c r="H50" s="30">
        <f t="shared" si="2"/>
        <v>3970314.08</v>
      </c>
    </row>
    <row r="51" spans="2:8" ht="12.75">
      <c r="B51" s="31" t="s">
        <v>136</v>
      </c>
      <c r="C51" s="30">
        <v>108682146.77</v>
      </c>
      <c r="D51" s="30">
        <v>14913934.33</v>
      </c>
      <c r="E51" s="30">
        <f t="shared" si="1"/>
        <v>123596081.1</v>
      </c>
      <c r="F51" s="30">
        <v>116933299.6</v>
      </c>
      <c r="G51" s="30">
        <v>115102251.55</v>
      </c>
      <c r="H51" s="30">
        <f t="shared" si="2"/>
        <v>6662781.5</v>
      </c>
    </row>
    <row r="52" spans="2:8" ht="12.75">
      <c r="B52" s="31" t="s">
        <v>137</v>
      </c>
      <c r="C52" s="30">
        <v>53368306.1</v>
      </c>
      <c r="D52" s="30">
        <v>-4070111.8</v>
      </c>
      <c r="E52" s="30">
        <f t="shared" si="1"/>
        <v>49298194.300000004</v>
      </c>
      <c r="F52" s="30">
        <v>45573172.36</v>
      </c>
      <c r="G52" s="30">
        <v>44736118.38</v>
      </c>
      <c r="H52" s="30">
        <f t="shared" si="2"/>
        <v>3725021.940000005</v>
      </c>
    </row>
    <row r="53" spans="2:8" ht="25.5">
      <c r="B53" s="31" t="s">
        <v>138</v>
      </c>
      <c r="C53" s="30">
        <v>6560498</v>
      </c>
      <c r="D53" s="30">
        <v>2548751.41</v>
      </c>
      <c r="E53" s="30">
        <f t="shared" si="1"/>
        <v>9109249.41</v>
      </c>
      <c r="F53" s="30">
        <v>8518035.25</v>
      </c>
      <c r="G53" s="30">
        <v>8459635.93</v>
      </c>
      <c r="H53" s="30">
        <f t="shared" si="2"/>
        <v>591214.1600000001</v>
      </c>
    </row>
    <row r="54" spans="2:8" ht="12.75">
      <c r="B54" s="31" t="s">
        <v>139</v>
      </c>
      <c r="C54" s="30">
        <v>1754233.05</v>
      </c>
      <c r="D54" s="30">
        <v>-77244.72</v>
      </c>
      <c r="E54" s="30">
        <f t="shared" si="1"/>
        <v>1676988.33</v>
      </c>
      <c r="F54" s="30">
        <v>1589910.95</v>
      </c>
      <c r="G54" s="30">
        <v>1589910.95</v>
      </c>
      <c r="H54" s="30">
        <f t="shared" si="2"/>
        <v>87077.38000000012</v>
      </c>
    </row>
    <row r="55" spans="2:8" ht="25.5">
      <c r="B55" s="31" t="s">
        <v>140</v>
      </c>
      <c r="C55" s="30">
        <v>9333677.86</v>
      </c>
      <c r="D55" s="30">
        <v>786015.83</v>
      </c>
      <c r="E55" s="30">
        <f t="shared" si="1"/>
        <v>10119693.69</v>
      </c>
      <c r="F55" s="30">
        <v>9378857.54</v>
      </c>
      <c r="G55" s="30">
        <v>9273596.9</v>
      </c>
      <c r="H55" s="30">
        <f t="shared" si="2"/>
        <v>740836.1500000004</v>
      </c>
    </row>
    <row r="56" spans="2:8" ht="12.75">
      <c r="B56" s="31" t="s">
        <v>141</v>
      </c>
      <c r="C56" s="30">
        <v>18178986.73</v>
      </c>
      <c r="D56" s="30">
        <v>1080966.18</v>
      </c>
      <c r="E56" s="30">
        <f t="shared" si="1"/>
        <v>19259952.91</v>
      </c>
      <c r="F56" s="30">
        <v>16948344.71</v>
      </c>
      <c r="G56" s="30">
        <v>16559511.26</v>
      </c>
      <c r="H56" s="30">
        <f t="shared" si="2"/>
        <v>2311608.1999999993</v>
      </c>
    </row>
    <row r="57" spans="2:8" ht="12.75">
      <c r="B57" s="31" t="s">
        <v>142</v>
      </c>
      <c r="C57" s="30">
        <v>4762455.55</v>
      </c>
      <c r="D57" s="30">
        <v>959613.05</v>
      </c>
      <c r="E57" s="30">
        <f t="shared" si="1"/>
        <v>5722068.6</v>
      </c>
      <c r="F57" s="30">
        <v>5440549.05</v>
      </c>
      <c r="G57" s="30">
        <v>5431478.64</v>
      </c>
      <c r="H57" s="30">
        <f t="shared" si="2"/>
        <v>281519.5499999998</v>
      </c>
    </row>
    <row r="58" spans="2:8" ht="12.75">
      <c r="B58" s="31" t="s">
        <v>143</v>
      </c>
      <c r="C58" s="30">
        <v>4610954.73</v>
      </c>
      <c r="D58" s="30">
        <v>401085.71</v>
      </c>
      <c r="E58" s="30">
        <f t="shared" si="1"/>
        <v>5012040.44</v>
      </c>
      <c r="F58" s="30">
        <v>4729281.4</v>
      </c>
      <c r="G58" s="30">
        <v>4659146.71</v>
      </c>
      <c r="H58" s="30">
        <f t="shared" si="2"/>
        <v>282759.04000000004</v>
      </c>
    </row>
    <row r="59" spans="2:8" ht="25.5">
      <c r="B59" s="31" t="s">
        <v>144</v>
      </c>
      <c r="C59" s="30">
        <v>1260679.63</v>
      </c>
      <c r="D59" s="30">
        <v>-19044.82</v>
      </c>
      <c r="E59" s="30">
        <f t="shared" si="1"/>
        <v>1241634.8099999998</v>
      </c>
      <c r="F59" s="30">
        <v>1223859.3</v>
      </c>
      <c r="G59" s="30">
        <v>1223859.3</v>
      </c>
      <c r="H59" s="30">
        <f t="shared" si="2"/>
        <v>17775.509999999776</v>
      </c>
    </row>
    <row r="60" spans="2:8" ht="12.75">
      <c r="B60" s="31" t="s">
        <v>145</v>
      </c>
      <c r="C60" s="30">
        <v>24192389.08</v>
      </c>
      <c r="D60" s="30">
        <v>983679.7</v>
      </c>
      <c r="E60" s="30">
        <f t="shared" si="1"/>
        <v>25176068.779999997</v>
      </c>
      <c r="F60" s="30">
        <v>24437014.43</v>
      </c>
      <c r="G60" s="30">
        <v>24014765.54</v>
      </c>
      <c r="H60" s="30">
        <f t="shared" si="2"/>
        <v>739054.3499999978</v>
      </c>
    </row>
    <row r="61" spans="2:8" ht="12.75">
      <c r="B61" s="31" t="s">
        <v>146</v>
      </c>
      <c r="C61" s="30">
        <v>13149435.48</v>
      </c>
      <c r="D61" s="30">
        <v>-1003630.2</v>
      </c>
      <c r="E61" s="30">
        <f t="shared" si="1"/>
        <v>12145805.280000001</v>
      </c>
      <c r="F61" s="30">
        <v>11273560.47</v>
      </c>
      <c r="G61" s="30">
        <v>11192307.93</v>
      </c>
      <c r="H61" s="30">
        <f t="shared" si="2"/>
        <v>872244.8100000005</v>
      </c>
    </row>
    <row r="62" spans="2:8" ht="12.75">
      <c r="B62" s="31" t="s">
        <v>147</v>
      </c>
      <c r="C62" s="30">
        <v>10976172.23</v>
      </c>
      <c r="D62" s="30">
        <v>415434.95</v>
      </c>
      <c r="E62" s="30">
        <f t="shared" si="1"/>
        <v>11391607.18</v>
      </c>
      <c r="F62" s="30">
        <v>11143516.33</v>
      </c>
      <c r="G62" s="30">
        <v>11055344.63</v>
      </c>
      <c r="H62" s="30">
        <f t="shared" si="2"/>
        <v>248090.84999999963</v>
      </c>
    </row>
    <row r="63" spans="2:8" ht="12.75">
      <c r="B63" s="31" t="s">
        <v>148</v>
      </c>
      <c r="C63" s="30">
        <v>5517016.59</v>
      </c>
      <c r="D63" s="30">
        <v>76690.42</v>
      </c>
      <c r="E63" s="30">
        <f t="shared" si="1"/>
        <v>5593707.01</v>
      </c>
      <c r="F63" s="30">
        <v>5418591.54</v>
      </c>
      <c r="G63" s="30">
        <v>5370948.01</v>
      </c>
      <c r="H63" s="30">
        <f t="shared" si="2"/>
        <v>175115.46999999974</v>
      </c>
    </row>
    <row r="64" spans="2:8" ht="12.75">
      <c r="B64" s="31" t="s">
        <v>149</v>
      </c>
      <c r="C64" s="30">
        <v>11336787.83</v>
      </c>
      <c r="D64" s="30">
        <v>572370.01</v>
      </c>
      <c r="E64" s="30">
        <f t="shared" si="1"/>
        <v>11909157.84</v>
      </c>
      <c r="F64" s="30">
        <v>11296803.63</v>
      </c>
      <c r="G64" s="30">
        <v>11293794.33</v>
      </c>
      <c r="H64" s="30">
        <f t="shared" si="2"/>
        <v>612354.209999999</v>
      </c>
    </row>
    <row r="65" spans="2:8" ht="12.75">
      <c r="B65" s="31" t="s">
        <v>150</v>
      </c>
      <c r="C65" s="30">
        <v>4915908.52</v>
      </c>
      <c r="D65" s="30">
        <v>-192030.26</v>
      </c>
      <c r="E65" s="30">
        <f t="shared" si="1"/>
        <v>4723878.26</v>
      </c>
      <c r="F65" s="30">
        <v>4624062.06</v>
      </c>
      <c r="G65" s="30">
        <v>4595575.41</v>
      </c>
      <c r="H65" s="30">
        <f t="shared" si="2"/>
        <v>99816.20000000019</v>
      </c>
    </row>
    <row r="66" spans="2:8" ht="12.75">
      <c r="B66" s="31" t="s">
        <v>151</v>
      </c>
      <c r="C66" s="30">
        <v>21975310.03</v>
      </c>
      <c r="D66" s="30">
        <v>-575251.28</v>
      </c>
      <c r="E66" s="30">
        <f t="shared" si="1"/>
        <v>21400058.75</v>
      </c>
      <c r="F66" s="30">
        <v>20762689.13</v>
      </c>
      <c r="G66" s="30">
        <v>20368843.53</v>
      </c>
      <c r="H66" s="30">
        <f t="shared" si="2"/>
        <v>637369.620000001</v>
      </c>
    </row>
    <row r="67" spans="2:8" ht="12.75">
      <c r="B67" s="31" t="s">
        <v>152</v>
      </c>
      <c r="C67" s="30">
        <v>5250000</v>
      </c>
      <c r="D67" s="30">
        <v>17263994.9</v>
      </c>
      <c r="E67" s="30">
        <f t="shared" si="1"/>
        <v>22513994.9</v>
      </c>
      <c r="F67" s="30">
        <v>22513994.9</v>
      </c>
      <c r="G67" s="30">
        <v>22513994.9</v>
      </c>
      <c r="H67" s="30">
        <f t="shared" si="2"/>
        <v>0</v>
      </c>
    </row>
    <row r="68" spans="2:8" ht="12.75">
      <c r="B68" s="31" t="s">
        <v>153</v>
      </c>
      <c r="C68" s="30">
        <v>2250000</v>
      </c>
      <c r="D68" s="30">
        <v>9733601.47</v>
      </c>
      <c r="E68" s="30">
        <f t="shared" si="1"/>
        <v>11983601.47</v>
      </c>
      <c r="F68" s="30">
        <v>8730336.7</v>
      </c>
      <c r="G68" s="30">
        <v>8425870.36</v>
      </c>
      <c r="H68" s="30">
        <f t="shared" si="2"/>
        <v>3253264.7700000014</v>
      </c>
    </row>
    <row r="69" spans="2:8" ht="12.75">
      <c r="B69" s="31" t="s">
        <v>154</v>
      </c>
      <c r="C69" s="30">
        <v>999996</v>
      </c>
      <c r="D69" s="30">
        <v>15295720</v>
      </c>
      <c r="E69" s="30">
        <f t="shared" si="1"/>
        <v>16295716</v>
      </c>
      <c r="F69" s="30">
        <v>16295716</v>
      </c>
      <c r="G69" s="30">
        <v>16295716</v>
      </c>
      <c r="H69" s="30">
        <f t="shared" si="2"/>
        <v>0</v>
      </c>
    </row>
    <row r="70" spans="2:8" ht="12.75">
      <c r="B70" s="31" t="s">
        <v>155</v>
      </c>
      <c r="C70" s="30">
        <v>0</v>
      </c>
      <c r="D70" s="30">
        <v>0</v>
      </c>
      <c r="E70" s="30">
        <f t="shared" si="1"/>
        <v>0</v>
      </c>
      <c r="F70" s="30">
        <v>0</v>
      </c>
      <c r="G70" s="30">
        <v>0</v>
      </c>
      <c r="H70" s="30">
        <f t="shared" si="2"/>
        <v>0</v>
      </c>
    </row>
    <row r="71" spans="2:8" ht="12.75">
      <c r="B71" s="31" t="s">
        <v>156</v>
      </c>
      <c r="C71" s="30">
        <v>0</v>
      </c>
      <c r="D71" s="30">
        <v>0</v>
      </c>
      <c r="E71" s="30">
        <f t="shared" si="1"/>
        <v>0</v>
      </c>
      <c r="F71" s="30">
        <v>0</v>
      </c>
      <c r="G71" s="30">
        <v>0</v>
      </c>
      <c r="H71" s="30">
        <f t="shared" si="2"/>
        <v>0</v>
      </c>
    </row>
    <row r="72" spans="2:8" ht="12.75">
      <c r="B72" s="31" t="s">
        <v>157</v>
      </c>
      <c r="C72" s="30">
        <v>30000</v>
      </c>
      <c r="D72" s="30">
        <v>0</v>
      </c>
      <c r="E72" s="30">
        <f t="shared" si="1"/>
        <v>30000</v>
      </c>
      <c r="F72" s="30">
        <v>0</v>
      </c>
      <c r="G72" s="30">
        <v>0</v>
      </c>
      <c r="H72" s="30">
        <f t="shared" si="2"/>
        <v>30000</v>
      </c>
    </row>
    <row r="73" spans="2:8" ht="12.75">
      <c r="B73" s="31" t="s">
        <v>158</v>
      </c>
      <c r="C73" s="30">
        <v>0</v>
      </c>
      <c r="D73" s="30">
        <v>0</v>
      </c>
      <c r="E73" s="30">
        <f t="shared" si="1"/>
        <v>0</v>
      </c>
      <c r="F73" s="30">
        <v>0</v>
      </c>
      <c r="G73" s="30">
        <v>0</v>
      </c>
      <c r="H73" s="30">
        <f t="shared" si="2"/>
        <v>0</v>
      </c>
    </row>
    <row r="74" spans="2:8" ht="12.75">
      <c r="B74" s="31" t="s">
        <v>159</v>
      </c>
      <c r="C74" s="30">
        <v>0</v>
      </c>
      <c r="D74" s="30">
        <v>0</v>
      </c>
      <c r="E74" s="30">
        <f aca="true" t="shared" si="3" ref="E74:E89">C74+D74</f>
        <v>0</v>
      </c>
      <c r="F74" s="30">
        <v>0</v>
      </c>
      <c r="G74" s="30">
        <v>0</v>
      </c>
      <c r="H74" s="30">
        <f aca="true" t="shared" si="4" ref="H74:H89">E74-F74</f>
        <v>0</v>
      </c>
    </row>
    <row r="75" spans="2:8" ht="12.75">
      <c r="B75" s="31" t="s">
        <v>123</v>
      </c>
      <c r="C75" s="30">
        <v>0</v>
      </c>
      <c r="D75" s="30">
        <v>0</v>
      </c>
      <c r="E75" s="30">
        <f t="shared" si="3"/>
        <v>0</v>
      </c>
      <c r="F75" s="30">
        <v>0</v>
      </c>
      <c r="G75" s="30">
        <v>0</v>
      </c>
      <c r="H75" s="30">
        <f t="shared" si="4"/>
        <v>0</v>
      </c>
    </row>
    <row r="76" spans="2:8" ht="12.75">
      <c r="B76" s="31" t="s">
        <v>124</v>
      </c>
      <c r="C76" s="30">
        <v>0</v>
      </c>
      <c r="D76" s="30">
        <v>0</v>
      </c>
      <c r="E76" s="30">
        <f t="shared" si="3"/>
        <v>0</v>
      </c>
      <c r="F76" s="30">
        <v>0</v>
      </c>
      <c r="G76" s="30">
        <v>0</v>
      </c>
      <c r="H76" s="30">
        <f t="shared" si="4"/>
        <v>0</v>
      </c>
    </row>
    <row r="77" spans="2:8" ht="12.75">
      <c r="B77" s="31" t="s">
        <v>125</v>
      </c>
      <c r="C77" s="30">
        <v>0</v>
      </c>
      <c r="D77" s="30">
        <v>0</v>
      </c>
      <c r="E77" s="30">
        <f t="shared" si="3"/>
        <v>0</v>
      </c>
      <c r="F77" s="30">
        <v>0</v>
      </c>
      <c r="G77" s="30">
        <v>0</v>
      </c>
      <c r="H77" s="30">
        <f t="shared" si="4"/>
        <v>0</v>
      </c>
    </row>
    <row r="78" spans="2:8" ht="12.75">
      <c r="B78" s="31" t="s">
        <v>126</v>
      </c>
      <c r="C78" s="30">
        <v>0</v>
      </c>
      <c r="D78" s="30">
        <v>0</v>
      </c>
      <c r="E78" s="30">
        <f t="shared" si="3"/>
        <v>0</v>
      </c>
      <c r="F78" s="30">
        <v>0</v>
      </c>
      <c r="G78" s="30">
        <v>0</v>
      </c>
      <c r="H78" s="30">
        <f t="shared" si="4"/>
        <v>0</v>
      </c>
    </row>
    <row r="79" spans="2:8" ht="12.75">
      <c r="B79" s="31" t="s">
        <v>127</v>
      </c>
      <c r="C79" s="30">
        <v>0</v>
      </c>
      <c r="D79" s="30">
        <v>0</v>
      </c>
      <c r="E79" s="30">
        <f t="shared" si="3"/>
        <v>0</v>
      </c>
      <c r="F79" s="30">
        <v>0</v>
      </c>
      <c r="G79" s="30">
        <v>0</v>
      </c>
      <c r="H79" s="30">
        <f t="shared" si="4"/>
        <v>0</v>
      </c>
    </row>
    <row r="80" spans="2:8" ht="12.75">
      <c r="B80" s="31" t="s">
        <v>160</v>
      </c>
      <c r="C80" s="30">
        <v>0</v>
      </c>
      <c r="D80" s="30">
        <v>0</v>
      </c>
      <c r="E80" s="30">
        <f t="shared" si="3"/>
        <v>0</v>
      </c>
      <c r="F80" s="30">
        <v>0</v>
      </c>
      <c r="G80" s="30">
        <v>0</v>
      </c>
      <c r="H80" s="30">
        <f t="shared" si="4"/>
        <v>0</v>
      </c>
    </row>
    <row r="81" spans="2:8" ht="12.75">
      <c r="B81" s="31" t="s">
        <v>161</v>
      </c>
      <c r="C81" s="30">
        <v>0</v>
      </c>
      <c r="D81" s="30">
        <v>0</v>
      </c>
      <c r="E81" s="30">
        <f t="shared" si="3"/>
        <v>0</v>
      </c>
      <c r="F81" s="30">
        <v>0</v>
      </c>
      <c r="G81" s="30">
        <v>0</v>
      </c>
      <c r="H81" s="30">
        <f t="shared" si="4"/>
        <v>0</v>
      </c>
    </row>
    <row r="82" spans="2:8" ht="12.75">
      <c r="B82" s="31" t="s">
        <v>162</v>
      </c>
      <c r="C82" s="30">
        <v>0</v>
      </c>
      <c r="D82" s="30">
        <v>0</v>
      </c>
      <c r="E82" s="30">
        <f t="shared" si="3"/>
        <v>0</v>
      </c>
      <c r="F82" s="30">
        <v>0</v>
      </c>
      <c r="G82" s="30">
        <v>0</v>
      </c>
      <c r="H82" s="30">
        <f t="shared" si="4"/>
        <v>0</v>
      </c>
    </row>
    <row r="83" spans="2:8" ht="12.75">
      <c r="B83" s="31" t="s">
        <v>163</v>
      </c>
      <c r="C83" s="30">
        <v>0</v>
      </c>
      <c r="D83" s="30">
        <v>0</v>
      </c>
      <c r="E83" s="30">
        <f t="shared" si="3"/>
        <v>0</v>
      </c>
      <c r="F83" s="30">
        <v>0</v>
      </c>
      <c r="G83" s="30">
        <v>0</v>
      </c>
      <c r="H83" s="30">
        <f t="shared" si="4"/>
        <v>0</v>
      </c>
    </row>
    <row r="84" spans="2:8" ht="12.75">
      <c r="B84" s="31" t="s">
        <v>164</v>
      </c>
      <c r="C84" s="30">
        <v>0</v>
      </c>
      <c r="D84" s="30">
        <v>0</v>
      </c>
      <c r="E84" s="30">
        <f t="shared" si="3"/>
        <v>0</v>
      </c>
      <c r="F84" s="30">
        <v>0</v>
      </c>
      <c r="G84" s="30">
        <v>0</v>
      </c>
      <c r="H84" s="30">
        <f t="shared" si="4"/>
        <v>0</v>
      </c>
    </row>
    <row r="85" spans="2:8" ht="12.75">
      <c r="B85" s="31" t="s">
        <v>165</v>
      </c>
      <c r="C85" s="30">
        <v>0</v>
      </c>
      <c r="D85" s="30">
        <v>0</v>
      </c>
      <c r="E85" s="30">
        <f t="shared" si="3"/>
        <v>0</v>
      </c>
      <c r="F85" s="30">
        <v>0</v>
      </c>
      <c r="G85" s="30">
        <v>0</v>
      </c>
      <c r="H85" s="30">
        <f t="shared" si="4"/>
        <v>0</v>
      </c>
    </row>
    <row r="86" spans="2:8" ht="12.75">
      <c r="B86" s="31" t="s">
        <v>166</v>
      </c>
      <c r="C86" s="30">
        <v>0</v>
      </c>
      <c r="D86" s="30">
        <v>0</v>
      </c>
      <c r="E86" s="30">
        <f t="shared" si="3"/>
        <v>0</v>
      </c>
      <c r="F86" s="30">
        <v>0</v>
      </c>
      <c r="G86" s="30">
        <v>0</v>
      </c>
      <c r="H86" s="30">
        <f t="shared" si="4"/>
        <v>0</v>
      </c>
    </row>
    <row r="87" spans="2:8" ht="12.75">
      <c r="B87" s="31" t="s">
        <v>167</v>
      </c>
      <c r="C87" s="30">
        <v>0</v>
      </c>
      <c r="D87" s="30">
        <v>0</v>
      </c>
      <c r="E87" s="30">
        <f t="shared" si="3"/>
        <v>0</v>
      </c>
      <c r="F87" s="30">
        <v>0</v>
      </c>
      <c r="G87" s="30">
        <v>0</v>
      </c>
      <c r="H87" s="30">
        <f t="shared" si="4"/>
        <v>0</v>
      </c>
    </row>
    <row r="88" spans="2:8" ht="12.75">
      <c r="B88" s="31" t="s">
        <v>168</v>
      </c>
      <c r="C88" s="30">
        <v>0</v>
      </c>
      <c r="D88" s="30">
        <v>0</v>
      </c>
      <c r="E88" s="30">
        <f t="shared" si="3"/>
        <v>0</v>
      </c>
      <c r="F88" s="30">
        <v>0</v>
      </c>
      <c r="G88" s="30">
        <v>0</v>
      </c>
      <c r="H88" s="30">
        <f t="shared" si="4"/>
        <v>0</v>
      </c>
    </row>
    <row r="89" spans="2:8" ht="12.75">
      <c r="B89" s="31" t="s">
        <v>169</v>
      </c>
      <c r="C89" s="30">
        <v>0</v>
      </c>
      <c r="D89" s="30">
        <v>0</v>
      </c>
      <c r="E89" s="30">
        <f t="shared" si="3"/>
        <v>0</v>
      </c>
      <c r="F89" s="30">
        <v>0</v>
      </c>
      <c r="G89" s="30">
        <v>0</v>
      </c>
      <c r="H89" s="30">
        <f t="shared" si="4"/>
        <v>0</v>
      </c>
    </row>
    <row r="90" spans="2:8" ht="12.75">
      <c r="B90" s="32" t="s">
        <v>170</v>
      </c>
      <c r="C90" s="33">
        <f aca="true" t="shared" si="5" ref="C90:H90">SUM(C91:C170)</f>
        <v>436296966.26</v>
      </c>
      <c r="D90" s="33">
        <f t="shared" si="5"/>
        <v>-21869317.310000017</v>
      </c>
      <c r="E90" s="33">
        <f t="shared" si="5"/>
        <v>414427648.95</v>
      </c>
      <c r="F90" s="33">
        <f t="shared" si="5"/>
        <v>381529047.32</v>
      </c>
      <c r="G90" s="33">
        <f t="shared" si="5"/>
        <v>369167245.01000005</v>
      </c>
      <c r="H90" s="33">
        <f t="shared" si="5"/>
        <v>32898601.63000001</v>
      </c>
    </row>
    <row r="91" spans="2:8" ht="12.75">
      <c r="B91" s="28" t="s">
        <v>95</v>
      </c>
      <c r="C91" s="29">
        <v>0</v>
      </c>
      <c r="D91" s="29">
        <v>0</v>
      </c>
      <c r="E91" s="29">
        <f aca="true" t="shared" si="6" ref="E91:E154">C91+D91</f>
        <v>0</v>
      </c>
      <c r="F91" s="29">
        <v>0</v>
      </c>
      <c r="G91" s="29">
        <v>0</v>
      </c>
      <c r="H91" s="12">
        <f aca="true" t="shared" si="7" ref="H91:H154">E91-F91</f>
        <v>0</v>
      </c>
    </row>
    <row r="92" spans="2:8" ht="12.75">
      <c r="B92" s="28" t="s">
        <v>96</v>
      </c>
      <c r="C92" s="29">
        <v>0</v>
      </c>
      <c r="D92" s="29">
        <v>0</v>
      </c>
      <c r="E92" s="29">
        <f t="shared" si="6"/>
        <v>0</v>
      </c>
      <c r="F92" s="29">
        <v>0</v>
      </c>
      <c r="G92" s="29">
        <v>0</v>
      </c>
      <c r="H92" s="12">
        <f t="shared" si="7"/>
        <v>0</v>
      </c>
    </row>
    <row r="93" spans="2:8" ht="12.75">
      <c r="B93" s="28" t="s">
        <v>97</v>
      </c>
      <c r="C93" s="29">
        <v>0</v>
      </c>
      <c r="D93" s="29">
        <v>0</v>
      </c>
      <c r="E93" s="29">
        <f t="shared" si="6"/>
        <v>0</v>
      </c>
      <c r="F93" s="29">
        <v>0</v>
      </c>
      <c r="G93" s="29">
        <v>0</v>
      </c>
      <c r="H93" s="12">
        <f t="shared" si="7"/>
        <v>0</v>
      </c>
    </row>
    <row r="94" spans="2:8" ht="12.75">
      <c r="B94" s="28" t="s">
        <v>98</v>
      </c>
      <c r="C94" s="29">
        <v>0</v>
      </c>
      <c r="D94" s="29">
        <v>0</v>
      </c>
      <c r="E94" s="29">
        <f t="shared" si="6"/>
        <v>0</v>
      </c>
      <c r="F94" s="29">
        <v>0</v>
      </c>
      <c r="G94" s="29">
        <v>0</v>
      </c>
      <c r="H94" s="12">
        <f t="shared" si="7"/>
        <v>0</v>
      </c>
    </row>
    <row r="95" spans="2:8" ht="12.75">
      <c r="B95" s="28" t="s">
        <v>99</v>
      </c>
      <c r="C95" s="30">
        <v>0</v>
      </c>
      <c r="D95" s="30">
        <v>0</v>
      </c>
      <c r="E95" s="30">
        <f t="shared" si="6"/>
        <v>0</v>
      </c>
      <c r="F95" s="30">
        <v>0</v>
      </c>
      <c r="G95" s="30">
        <v>0</v>
      </c>
      <c r="H95" s="12">
        <f t="shared" si="7"/>
        <v>0</v>
      </c>
    </row>
    <row r="96" spans="2:8" ht="12.75">
      <c r="B96" s="28" t="s">
        <v>100</v>
      </c>
      <c r="C96" s="30">
        <v>0</v>
      </c>
      <c r="D96" s="30">
        <v>0</v>
      </c>
      <c r="E96" s="30">
        <f t="shared" si="6"/>
        <v>0</v>
      </c>
      <c r="F96" s="30">
        <v>0</v>
      </c>
      <c r="G96" s="30">
        <v>0</v>
      </c>
      <c r="H96" s="12">
        <f t="shared" si="7"/>
        <v>0</v>
      </c>
    </row>
    <row r="97" spans="2:8" ht="12.75">
      <c r="B97" s="28" t="s">
        <v>101</v>
      </c>
      <c r="C97" s="30">
        <v>0</v>
      </c>
      <c r="D97" s="30">
        <v>0</v>
      </c>
      <c r="E97" s="30">
        <f t="shared" si="6"/>
        <v>0</v>
      </c>
      <c r="F97" s="30">
        <v>0</v>
      </c>
      <c r="G97" s="30">
        <v>0</v>
      </c>
      <c r="H97" s="12">
        <f t="shared" si="7"/>
        <v>0</v>
      </c>
    </row>
    <row r="98" spans="2:8" ht="12.75">
      <c r="B98" s="28" t="s">
        <v>102</v>
      </c>
      <c r="C98" s="30">
        <v>0</v>
      </c>
      <c r="D98" s="30">
        <v>0</v>
      </c>
      <c r="E98" s="30">
        <f t="shared" si="6"/>
        <v>0</v>
      </c>
      <c r="F98" s="30">
        <v>0</v>
      </c>
      <c r="G98" s="30">
        <v>0</v>
      </c>
      <c r="H98" s="12">
        <f t="shared" si="7"/>
        <v>0</v>
      </c>
    </row>
    <row r="99" spans="2:8" ht="12.75">
      <c r="B99" s="31" t="s">
        <v>103</v>
      </c>
      <c r="C99" s="30">
        <v>0</v>
      </c>
      <c r="D99" s="30">
        <v>0</v>
      </c>
      <c r="E99" s="30">
        <f t="shared" si="6"/>
        <v>0</v>
      </c>
      <c r="F99" s="30">
        <v>0</v>
      </c>
      <c r="G99" s="30">
        <v>0</v>
      </c>
      <c r="H99" s="12">
        <f t="shared" si="7"/>
        <v>0</v>
      </c>
    </row>
    <row r="100" spans="2:8" ht="12.75">
      <c r="B100" s="31" t="s">
        <v>104</v>
      </c>
      <c r="C100" s="30">
        <v>0</v>
      </c>
      <c r="D100" s="30">
        <v>0</v>
      </c>
      <c r="E100" s="30">
        <f t="shared" si="6"/>
        <v>0</v>
      </c>
      <c r="F100" s="30">
        <v>0</v>
      </c>
      <c r="G100" s="30">
        <v>0</v>
      </c>
      <c r="H100" s="12">
        <f t="shared" si="7"/>
        <v>0</v>
      </c>
    </row>
    <row r="101" spans="2:8" ht="12.75">
      <c r="B101" s="31" t="s">
        <v>105</v>
      </c>
      <c r="C101" s="30">
        <v>0</v>
      </c>
      <c r="D101" s="30">
        <v>0</v>
      </c>
      <c r="E101" s="30">
        <f t="shared" si="6"/>
        <v>0</v>
      </c>
      <c r="F101" s="30">
        <v>0</v>
      </c>
      <c r="G101" s="30">
        <v>0</v>
      </c>
      <c r="H101" s="12">
        <f t="shared" si="7"/>
        <v>0</v>
      </c>
    </row>
    <row r="102" spans="2:8" ht="12.75">
      <c r="B102" s="31" t="s">
        <v>106</v>
      </c>
      <c r="C102" s="30">
        <v>0</v>
      </c>
      <c r="D102" s="30">
        <v>0</v>
      </c>
      <c r="E102" s="30">
        <f t="shared" si="6"/>
        <v>0</v>
      </c>
      <c r="F102" s="30">
        <v>0</v>
      </c>
      <c r="G102" s="30">
        <v>0</v>
      </c>
      <c r="H102" s="12">
        <f t="shared" si="7"/>
        <v>0</v>
      </c>
    </row>
    <row r="103" spans="2:8" ht="12.75">
      <c r="B103" s="31" t="s">
        <v>107</v>
      </c>
      <c r="C103" s="30">
        <v>0</v>
      </c>
      <c r="D103" s="30">
        <v>0</v>
      </c>
      <c r="E103" s="30">
        <f t="shared" si="6"/>
        <v>0</v>
      </c>
      <c r="F103" s="30">
        <v>0</v>
      </c>
      <c r="G103" s="30">
        <v>0</v>
      </c>
      <c r="H103" s="12">
        <f t="shared" si="7"/>
        <v>0</v>
      </c>
    </row>
    <row r="104" spans="2:8" ht="25.5">
      <c r="B104" s="31" t="s">
        <v>108</v>
      </c>
      <c r="C104" s="30">
        <v>0</v>
      </c>
      <c r="D104" s="30">
        <v>0</v>
      </c>
      <c r="E104" s="30">
        <f t="shared" si="6"/>
        <v>0</v>
      </c>
      <c r="F104" s="30">
        <v>0</v>
      </c>
      <c r="G104" s="30">
        <v>0</v>
      </c>
      <c r="H104" s="12">
        <f t="shared" si="7"/>
        <v>0</v>
      </c>
    </row>
    <row r="105" spans="2:8" ht="12.75">
      <c r="B105" s="31" t="s">
        <v>109</v>
      </c>
      <c r="C105" s="30">
        <v>0</v>
      </c>
      <c r="D105" s="30">
        <v>0</v>
      </c>
      <c r="E105" s="30">
        <f t="shared" si="6"/>
        <v>0</v>
      </c>
      <c r="F105" s="30">
        <v>0</v>
      </c>
      <c r="G105" s="30">
        <v>0</v>
      </c>
      <c r="H105" s="12">
        <f t="shared" si="7"/>
        <v>0</v>
      </c>
    </row>
    <row r="106" spans="2:8" ht="38.25">
      <c r="B106" s="31" t="s">
        <v>110</v>
      </c>
      <c r="C106" s="30">
        <v>0</v>
      </c>
      <c r="D106" s="30">
        <v>0</v>
      </c>
      <c r="E106" s="30">
        <f t="shared" si="6"/>
        <v>0</v>
      </c>
      <c r="F106" s="30">
        <v>0</v>
      </c>
      <c r="G106" s="30">
        <v>0</v>
      </c>
      <c r="H106" s="12">
        <f t="shared" si="7"/>
        <v>0</v>
      </c>
    </row>
    <row r="107" spans="2:8" ht="25.5">
      <c r="B107" s="31" t="s">
        <v>111</v>
      </c>
      <c r="C107" s="30">
        <v>0</v>
      </c>
      <c r="D107" s="30">
        <v>0</v>
      </c>
      <c r="E107" s="30">
        <f t="shared" si="6"/>
        <v>0</v>
      </c>
      <c r="F107" s="30">
        <v>0</v>
      </c>
      <c r="G107" s="30">
        <v>0</v>
      </c>
      <c r="H107" s="12">
        <f t="shared" si="7"/>
        <v>0</v>
      </c>
    </row>
    <row r="108" spans="2:8" ht="12.75">
      <c r="B108" s="31" t="s">
        <v>112</v>
      </c>
      <c r="C108" s="30">
        <v>0</v>
      </c>
      <c r="D108" s="30">
        <v>0</v>
      </c>
      <c r="E108" s="30">
        <f t="shared" si="6"/>
        <v>0</v>
      </c>
      <c r="F108" s="30">
        <v>0</v>
      </c>
      <c r="G108" s="30">
        <v>0</v>
      </c>
      <c r="H108" s="12">
        <f t="shared" si="7"/>
        <v>0</v>
      </c>
    </row>
    <row r="109" spans="2:8" ht="12.75">
      <c r="B109" s="31" t="s">
        <v>113</v>
      </c>
      <c r="C109" s="30">
        <v>0</v>
      </c>
      <c r="D109" s="30">
        <v>0</v>
      </c>
      <c r="E109" s="30">
        <f t="shared" si="6"/>
        <v>0</v>
      </c>
      <c r="F109" s="30">
        <v>0</v>
      </c>
      <c r="G109" s="30">
        <v>0</v>
      </c>
      <c r="H109" s="12">
        <f t="shared" si="7"/>
        <v>0</v>
      </c>
    </row>
    <row r="110" spans="2:8" ht="25.5">
      <c r="B110" s="31" t="s">
        <v>114</v>
      </c>
      <c r="C110" s="30">
        <v>0</v>
      </c>
      <c r="D110" s="30">
        <v>0</v>
      </c>
      <c r="E110" s="30">
        <f t="shared" si="6"/>
        <v>0</v>
      </c>
      <c r="F110" s="30">
        <v>0</v>
      </c>
      <c r="G110" s="30">
        <v>0</v>
      </c>
      <c r="H110" s="12">
        <f t="shared" si="7"/>
        <v>0</v>
      </c>
    </row>
    <row r="111" spans="2:8" ht="38.25">
      <c r="B111" s="31" t="s">
        <v>115</v>
      </c>
      <c r="C111" s="30">
        <v>0</v>
      </c>
      <c r="D111" s="30">
        <v>0</v>
      </c>
      <c r="E111" s="30">
        <f t="shared" si="6"/>
        <v>0</v>
      </c>
      <c r="F111" s="30">
        <v>0</v>
      </c>
      <c r="G111" s="30">
        <v>0</v>
      </c>
      <c r="H111" s="12">
        <f t="shared" si="7"/>
        <v>0</v>
      </c>
    </row>
    <row r="112" spans="2:8" ht="25.5">
      <c r="B112" s="31" t="s">
        <v>116</v>
      </c>
      <c r="C112" s="30">
        <v>0</v>
      </c>
      <c r="D112" s="30">
        <v>0</v>
      </c>
      <c r="E112" s="30">
        <f t="shared" si="6"/>
        <v>0</v>
      </c>
      <c r="F112" s="30">
        <v>0</v>
      </c>
      <c r="G112" s="30">
        <v>0</v>
      </c>
      <c r="H112" s="12">
        <f t="shared" si="7"/>
        <v>0</v>
      </c>
    </row>
    <row r="113" spans="2:8" ht="12.75">
      <c r="B113" s="31" t="s">
        <v>117</v>
      </c>
      <c r="C113" s="30">
        <v>0</v>
      </c>
      <c r="D113" s="30">
        <v>0</v>
      </c>
      <c r="E113" s="30">
        <f t="shared" si="6"/>
        <v>0</v>
      </c>
      <c r="F113" s="30">
        <v>0</v>
      </c>
      <c r="G113" s="30">
        <v>0</v>
      </c>
      <c r="H113" s="12">
        <f t="shared" si="7"/>
        <v>0</v>
      </c>
    </row>
    <row r="114" spans="2:8" ht="12.75">
      <c r="B114" s="31" t="s">
        <v>118</v>
      </c>
      <c r="C114" s="30">
        <v>0</v>
      </c>
      <c r="D114" s="30">
        <v>0</v>
      </c>
      <c r="E114" s="30">
        <f t="shared" si="6"/>
        <v>0</v>
      </c>
      <c r="F114" s="30">
        <v>0</v>
      </c>
      <c r="G114" s="30">
        <v>0</v>
      </c>
      <c r="H114" s="12">
        <f t="shared" si="7"/>
        <v>0</v>
      </c>
    </row>
    <row r="115" spans="2:8" ht="25.5">
      <c r="B115" s="31" t="s">
        <v>119</v>
      </c>
      <c r="C115" s="30">
        <v>0</v>
      </c>
      <c r="D115" s="30">
        <v>0</v>
      </c>
      <c r="E115" s="30">
        <f t="shared" si="6"/>
        <v>0</v>
      </c>
      <c r="F115" s="30">
        <v>0</v>
      </c>
      <c r="G115" s="30">
        <v>0</v>
      </c>
      <c r="H115" s="12">
        <f t="shared" si="7"/>
        <v>0</v>
      </c>
    </row>
    <row r="116" spans="2:8" ht="25.5">
      <c r="B116" s="31" t="s">
        <v>120</v>
      </c>
      <c r="C116" s="30">
        <v>0</v>
      </c>
      <c r="D116" s="30">
        <v>0</v>
      </c>
      <c r="E116" s="30">
        <f t="shared" si="6"/>
        <v>0</v>
      </c>
      <c r="F116" s="30">
        <v>0</v>
      </c>
      <c r="G116" s="30">
        <v>0</v>
      </c>
      <c r="H116" s="12">
        <f t="shared" si="7"/>
        <v>0</v>
      </c>
    </row>
    <row r="117" spans="2:8" ht="12.75">
      <c r="B117" s="31" t="s">
        <v>121</v>
      </c>
      <c r="C117" s="30">
        <v>0</v>
      </c>
      <c r="D117" s="30">
        <v>0</v>
      </c>
      <c r="E117" s="30">
        <f t="shared" si="6"/>
        <v>0</v>
      </c>
      <c r="F117" s="30">
        <v>0</v>
      </c>
      <c r="G117" s="30">
        <v>0</v>
      </c>
      <c r="H117" s="12">
        <f t="shared" si="7"/>
        <v>0</v>
      </c>
    </row>
    <row r="118" spans="2:8" ht="12.75">
      <c r="B118" s="31" t="s">
        <v>122</v>
      </c>
      <c r="C118" s="30">
        <v>8304128.94</v>
      </c>
      <c r="D118" s="30">
        <v>0</v>
      </c>
      <c r="E118" s="30">
        <f t="shared" si="6"/>
        <v>8304128.94</v>
      </c>
      <c r="F118" s="30">
        <v>4481376.06</v>
      </c>
      <c r="G118" s="30">
        <v>4481376.06</v>
      </c>
      <c r="H118" s="12">
        <f t="shared" si="7"/>
        <v>3822752.880000001</v>
      </c>
    </row>
    <row r="119" spans="2:8" ht="12.75">
      <c r="B119" s="31" t="s">
        <v>123</v>
      </c>
      <c r="C119" s="30">
        <v>11410538.42</v>
      </c>
      <c r="D119" s="30">
        <v>0</v>
      </c>
      <c r="E119" s="30">
        <f t="shared" si="6"/>
        <v>11410538.42</v>
      </c>
      <c r="F119" s="30">
        <v>6249131.44</v>
      </c>
      <c r="G119" s="30">
        <v>6249131.44</v>
      </c>
      <c r="H119" s="12">
        <f t="shared" si="7"/>
        <v>5161406.9799999995</v>
      </c>
    </row>
    <row r="120" spans="2:8" ht="12.75">
      <c r="B120" s="31" t="s">
        <v>124</v>
      </c>
      <c r="C120" s="30">
        <v>3959964.38</v>
      </c>
      <c r="D120" s="30">
        <v>0</v>
      </c>
      <c r="E120" s="30">
        <f t="shared" si="6"/>
        <v>3959964.38</v>
      </c>
      <c r="F120" s="30">
        <v>2213220.69</v>
      </c>
      <c r="G120" s="30">
        <v>2213220.69</v>
      </c>
      <c r="H120" s="12">
        <f t="shared" si="7"/>
        <v>1746743.69</v>
      </c>
    </row>
    <row r="121" spans="2:8" ht="12.75">
      <c r="B121" s="31" t="s">
        <v>125</v>
      </c>
      <c r="C121" s="30">
        <v>431614.76</v>
      </c>
      <c r="D121" s="30">
        <v>0</v>
      </c>
      <c r="E121" s="30">
        <f t="shared" si="6"/>
        <v>431614.76</v>
      </c>
      <c r="F121" s="30">
        <v>431609.52</v>
      </c>
      <c r="G121" s="30">
        <v>431609.52</v>
      </c>
      <c r="H121" s="12">
        <f t="shared" si="7"/>
        <v>5.239999999990687</v>
      </c>
    </row>
    <row r="122" spans="2:8" ht="12.75">
      <c r="B122" s="31" t="s">
        <v>126</v>
      </c>
      <c r="C122" s="30">
        <v>2430514.68</v>
      </c>
      <c r="D122" s="30">
        <v>0</v>
      </c>
      <c r="E122" s="30">
        <f t="shared" si="6"/>
        <v>2430514.68</v>
      </c>
      <c r="F122" s="30">
        <v>2430514.48</v>
      </c>
      <c r="G122" s="30">
        <v>2430514.48</v>
      </c>
      <c r="H122" s="12">
        <f t="shared" si="7"/>
        <v>0.20000000018626451</v>
      </c>
    </row>
    <row r="123" spans="2:8" ht="12.75">
      <c r="B123" s="31" t="s">
        <v>127</v>
      </c>
      <c r="C123" s="30">
        <v>2420416</v>
      </c>
      <c r="D123" s="30">
        <v>0</v>
      </c>
      <c r="E123" s="30">
        <f t="shared" si="6"/>
        <v>2420416</v>
      </c>
      <c r="F123" s="30">
        <v>2412575.22</v>
      </c>
      <c r="G123" s="30">
        <v>2412575.22</v>
      </c>
      <c r="H123" s="12">
        <f t="shared" si="7"/>
        <v>7840.779999999795</v>
      </c>
    </row>
    <row r="124" spans="2:8" ht="12.75">
      <c r="B124" s="31" t="s">
        <v>128</v>
      </c>
      <c r="C124" s="30">
        <v>0</v>
      </c>
      <c r="D124" s="30">
        <v>0</v>
      </c>
      <c r="E124" s="30">
        <f t="shared" si="6"/>
        <v>0</v>
      </c>
      <c r="F124" s="30">
        <v>0</v>
      </c>
      <c r="G124" s="30">
        <v>0</v>
      </c>
      <c r="H124" s="12">
        <f t="shared" si="7"/>
        <v>0</v>
      </c>
    </row>
    <row r="125" spans="2:8" ht="12.75">
      <c r="B125" s="31" t="s">
        <v>129</v>
      </c>
      <c r="C125" s="30">
        <v>0</v>
      </c>
      <c r="D125" s="30">
        <v>0</v>
      </c>
      <c r="E125" s="30">
        <f t="shared" si="6"/>
        <v>0</v>
      </c>
      <c r="F125" s="30">
        <v>0</v>
      </c>
      <c r="G125" s="30">
        <v>0</v>
      </c>
      <c r="H125" s="12">
        <f t="shared" si="7"/>
        <v>0</v>
      </c>
    </row>
    <row r="126" spans="2:8" ht="12.75">
      <c r="B126" s="31" t="s">
        <v>130</v>
      </c>
      <c r="C126" s="30">
        <v>0</v>
      </c>
      <c r="D126" s="30">
        <v>0</v>
      </c>
      <c r="E126" s="30">
        <f t="shared" si="6"/>
        <v>0</v>
      </c>
      <c r="F126" s="30">
        <v>0</v>
      </c>
      <c r="G126" s="30">
        <v>0</v>
      </c>
      <c r="H126" s="12">
        <f t="shared" si="7"/>
        <v>0</v>
      </c>
    </row>
    <row r="127" spans="2:8" ht="25.5">
      <c r="B127" s="31" t="s">
        <v>131</v>
      </c>
      <c r="C127" s="30">
        <v>0</v>
      </c>
      <c r="D127" s="30">
        <v>0</v>
      </c>
      <c r="E127" s="30">
        <f t="shared" si="6"/>
        <v>0</v>
      </c>
      <c r="F127" s="30">
        <v>0</v>
      </c>
      <c r="G127" s="30">
        <v>0</v>
      </c>
      <c r="H127" s="12">
        <f t="shared" si="7"/>
        <v>0</v>
      </c>
    </row>
    <row r="128" spans="2:8" ht="12.75">
      <c r="B128" s="31" t="s">
        <v>132</v>
      </c>
      <c r="C128" s="30">
        <v>0</v>
      </c>
      <c r="D128" s="30">
        <v>0</v>
      </c>
      <c r="E128" s="30">
        <f t="shared" si="6"/>
        <v>0</v>
      </c>
      <c r="F128" s="30">
        <v>0</v>
      </c>
      <c r="G128" s="30">
        <v>0</v>
      </c>
      <c r="H128" s="12">
        <f t="shared" si="7"/>
        <v>0</v>
      </c>
    </row>
    <row r="129" spans="2:8" ht="12.75">
      <c r="B129" s="31" t="s">
        <v>133</v>
      </c>
      <c r="C129" s="30">
        <v>0</v>
      </c>
      <c r="D129" s="30">
        <v>0</v>
      </c>
      <c r="E129" s="30">
        <f t="shared" si="6"/>
        <v>0</v>
      </c>
      <c r="F129" s="30">
        <v>0</v>
      </c>
      <c r="G129" s="30">
        <v>0</v>
      </c>
      <c r="H129" s="12">
        <f t="shared" si="7"/>
        <v>0</v>
      </c>
    </row>
    <row r="130" spans="2:8" ht="12.75">
      <c r="B130" s="31" t="s">
        <v>134</v>
      </c>
      <c r="C130" s="30">
        <v>0</v>
      </c>
      <c r="D130" s="30">
        <v>0</v>
      </c>
      <c r="E130" s="30">
        <f t="shared" si="6"/>
        <v>0</v>
      </c>
      <c r="F130" s="30">
        <v>0</v>
      </c>
      <c r="G130" s="30">
        <v>0</v>
      </c>
      <c r="H130" s="12">
        <f t="shared" si="7"/>
        <v>0</v>
      </c>
    </row>
    <row r="131" spans="2:8" ht="12.75">
      <c r="B131" s="31" t="s">
        <v>135</v>
      </c>
      <c r="C131" s="30">
        <v>0</v>
      </c>
      <c r="D131" s="30">
        <v>0</v>
      </c>
      <c r="E131" s="30">
        <f t="shared" si="6"/>
        <v>0</v>
      </c>
      <c r="F131" s="30">
        <v>0</v>
      </c>
      <c r="G131" s="30">
        <v>0</v>
      </c>
      <c r="H131" s="12">
        <f t="shared" si="7"/>
        <v>0</v>
      </c>
    </row>
    <row r="132" spans="2:8" ht="12.75">
      <c r="B132" s="31" t="s">
        <v>136</v>
      </c>
      <c r="C132" s="30">
        <v>0</v>
      </c>
      <c r="D132" s="30">
        <v>0</v>
      </c>
      <c r="E132" s="30">
        <f t="shared" si="6"/>
        <v>0</v>
      </c>
      <c r="F132" s="30">
        <v>0</v>
      </c>
      <c r="G132" s="30">
        <v>0</v>
      </c>
      <c r="H132" s="12">
        <f t="shared" si="7"/>
        <v>0</v>
      </c>
    </row>
    <row r="133" spans="2:8" ht="12.75">
      <c r="B133" s="31" t="s">
        <v>137</v>
      </c>
      <c r="C133" s="30">
        <v>0</v>
      </c>
      <c r="D133" s="30">
        <v>0</v>
      </c>
      <c r="E133" s="30">
        <f t="shared" si="6"/>
        <v>0</v>
      </c>
      <c r="F133" s="30">
        <v>0</v>
      </c>
      <c r="G133" s="30">
        <v>0</v>
      </c>
      <c r="H133" s="12">
        <f t="shared" si="7"/>
        <v>0</v>
      </c>
    </row>
    <row r="134" spans="2:8" ht="25.5">
      <c r="B134" s="31" t="s">
        <v>138</v>
      </c>
      <c r="C134" s="30">
        <v>0</v>
      </c>
      <c r="D134" s="30">
        <v>0</v>
      </c>
      <c r="E134" s="30">
        <f t="shared" si="6"/>
        <v>0</v>
      </c>
      <c r="F134" s="30">
        <v>0</v>
      </c>
      <c r="G134" s="30">
        <v>0</v>
      </c>
      <c r="H134" s="12">
        <f t="shared" si="7"/>
        <v>0</v>
      </c>
    </row>
    <row r="135" spans="2:8" ht="12.75">
      <c r="B135" s="31" t="s">
        <v>139</v>
      </c>
      <c r="C135" s="30">
        <v>0</v>
      </c>
      <c r="D135" s="30">
        <v>0</v>
      </c>
      <c r="E135" s="30">
        <f t="shared" si="6"/>
        <v>0</v>
      </c>
      <c r="F135" s="30">
        <v>0</v>
      </c>
      <c r="G135" s="30">
        <v>0</v>
      </c>
      <c r="H135" s="12">
        <f t="shared" si="7"/>
        <v>0</v>
      </c>
    </row>
    <row r="136" spans="2:8" ht="25.5">
      <c r="B136" s="31" t="s">
        <v>140</v>
      </c>
      <c r="C136" s="30">
        <v>0</v>
      </c>
      <c r="D136" s="30">
        <v>0</v>
      </c>
      <c r="E136" s="30">
        <f t="shared" si="6"/>
        <v>0</v>
      </c>
      <c r="F136" s="30">
        <v>0</v>
      </c>
      <c r="G136" s="30">
        <v>0</v>
      </c>
      <c r="H136" s="12">
        <f t="shared" si="7"/>
        <v>0</v>
      </c>
    </row>
    <row r="137" spans="2:8" ht="12.75">
      <c r="B137" s="31" t="s">
        <v>141</v>
      </c>
      <c r="C137" s="30">
        <v>0</v>
      </c>
      <c r="D137" s="30">
        <v>0</v>
      </c>
      <c r="E137" s="30">
        <f t="shared" si="6"/>
        <v>0</v>
      </c>
      <c r="F137" s="30">
        <v>0</v>
      </c>
      <c r="G137" s="30">
        <v>0</v>
      </c>
      <c r="H137" s="12">
        <f t="shared" si="7"/>
        <v>0</v>
      </c>
    </row>
    <row r="138" spans="2:8" ht="12.75">
      <c r="B138" s="31" t="s">
        <v>142</v>
      </c>
      <c r="C138" s="30">
        <v>0</v>
      </c>
      <c r="D138" s="30">
        <v>0</v>
      </c>
      <c r="E138" s="30">
        <f t="shared" si="6"/>
        <v>0</v>
      </c>
      <c r="F138" s="30">
        <v>0</v>
      </c>
      <c r="G138" s="30">
        <v>0</v>
      </c>
      <c r="H138" s="12">
        <f t="shared" si="7"/>
        <v>0</v>
      </c>
    </row>
    <row r="139" spans="2:8" ht="12.75">
      <c r="B139" s="31" t="s">
        <v>143</v>
      </c>
      <c r="C139" s="30">
        <v>0</v>
      </c>
      <c r="D139" s="30">
        <v>0</v>
      </c>
      <c r="E139" s="30">
        <f t="shared" si="6"/>
        <v>0</v>
      </c>
      <c r="F139" s="30">
        <v>0</v>
      </c>
      <c r="G139" s="30">
        <v>0</v>
      </c>
      <c r="H139" s="12">
        <f t="shared" si="7"/>
        <v>0</v>
      </c>
    </row>
    <row r="140" spans="2:8" ht="25.5">
      <c r="B140" s="31" t="s">
        <v>144</v>
      </c>
      <c r="C140" s="30">
        <v>0</v>
      </c>
      <c r="D140" s="30">
        <v>0</v>
      </c>
      <c r="E140" s="30">
        <f t="shared" si="6"/>
        <v>0</v>
      </c>
      <c r="F140" s="30">
        <v>0</v>
      </c>
      <c r="G140" s="30">
        <v>0</v>
      </c>
      <c r="H140" s="12">
        <f t="shared" si="7"/>
        <v>0</v>
      </c>
    </row>
    <row r="141" spans="2:8" ht="12.75">
      <c r="B141" s="31" t="s">
        <v>145</v>
      </c>
      <c r="C141" s="30">
        <v>0</v>
      </c>
      <c r="D141" s="30">
        <v>0</v>
      </c>
      <c r="E141" s="30">
        <f t="shared" si="6"/>
        <v>0</v>
      </c>
      <c r="F141" s="30">
        <v>0</v>
      </c>
      <c r="G141" s="30">
        <v>0</v>
      </c>
      <c r="H141" s="12">
        <f t="shared" si="7"/>
        <v>0</v>
      </c>
    </row>
    <row r="142" spans="2:8" ht="12.75">
      <c r="B142" s="31" t="s">
        <v>146</v>
      </c>
      <c r="C142" s="30">
        <v>0</v>
      </c>
      <c r="D142" s="30">
        <v>0</v>
      </c>
      <c r="E142" s="30">
        <f t="shared" si="6"/>
        <v>0</v>
      </c>
      <c r="F142" s="30">
        <v>0</v>
      </c>
      <c r="G142" s="30">
        <v>0</v>
      </c>
      <c r="H142" s="12">
        <f t="shared" si="7"/>
        <v>0</v>
      </c>
    </row>
    <row r="143" spans="2:8" ht="12.75">
      <c r="B143" s="31" t="s">
        <v>147</v>
      </c>
      <c r="C143" s="30">
        <v>0</v>
      </c>
      <c r="D143" s="30">
        <v>0</v>
      </c>
      <c r="E143" s="30">
        <f t="shared" si="6"/>
        <v>0</v>
      </c>
      <c r="F143" s="30">
        <v>0</v>
      </c>
      <c r="G143" s="30">
        <v>0</v>
      </c>
      <c r="H143" s="12">
        <f t="shared" si="7"/>
        <v>0</v>
      </c>
    </row>
    <row r="144" spans="2:8" ht="12.75">
      <c r="B144" s="31" t="s">
        <v>148</v>
      </c>
      <c r="C144" s="30">
        <v>0</v>
      </c>
      <c r="D144" s="30">
        <v>0</v>
      </c>
      <c r="E144" s="30">
        <f t="shared" si="6"/>
        <v>0</v>
      </c>
      <c r="F144" s="30">
        <v>0</v>
      </c>
      <c r="G144" s="30">
        <v>0</v>
      </c>
      <c r="H144" s="12">
        <f t="shared" si="7"/>
        <v>0</v>
      </c>
    </row>
    <row r="145" spans="2:8" ht="12.75">
      <c r="B145" s="31" t="s">
        <v>149</v>
      </c>
      <c r="C145" s="30">
        <v>0</v>
      </c>
      <c r="D145" s="30">
        <v>0</v>
      </c>
      <c r="E145" s="30">
        <f t="shared" si="6"/>
        <v>0</v>
      </c>
      <c r="F145" s="30">
        <v>0</v>
      </c>
      <c r="G145" s="30">
        <v>0</v>
      </c>
      <c r="H145" s="12">
        <f t="shared" si="7"/>
        <v>0</v>
      </c>
    </row>
    <row r="146" spans="2:8" ht="12.75">
      <c r="B146" s="31" t="s">
        <v>150</v>
      </c>
      <c r="C146" s="30">
        <v>0</v>
      </c>
      <c r="D146" s="30">
        <v>0</v>
      </c>
      <c r="E146" s="30">
        <f t="shared" si="6"/>
        <v>0</v>
      </c>
      <c r="F146" s="30">
        <v>0</v>
      </c>
      <c r="G146" s="30">
        <v>0</v>
      </c>
      <c r="H146" s="12">
        <f t="shared" si="7"/>
        <v>0</v>
      </c>
    </row>
    <row r="147" spans="2:8" ht="12.75">
      <c r="B147" s="31" t="s">
        <v>151</v>
      </c>
      <c r="C147" s="30">
        <v>0</v>
      </c>
      <c r="D147" s="30">
        <v>0</v>
      </c>
      <c r="E147" s="30">
        <f t="shared" si="6"/>
        <v>0</v>
      </c>
      <c r="F147" s="30">
        <v>0</v>
      </c>
      <c r="G147" s="30">
        <v>0</v>
      </c>
      <c r="H147" s="12">
        <f t="shared" si="7"/>
        <v>0</v>
      </c>
    </row>
    <row r="148" spans="2:8" ht="12.75">
      <c r="B148" s="31" t="s">
        <v>152</v>
      </c>
      <c r="C148" s="30">
        <v>0</v>
      </c>
      <c r="D148" s="30">
        <v>0</v>
      </c>
      <c r="E148" s="30">
        <f t="shared" si="6"/>
        <v>0</v>
      </c>
      <c r="F148" s="30">
        <v>0</v>
      </c>
      <c r="G148" s="30">
        <v>0</v>
      </c>
      <c r="H148" s="12">
        <f t="shared" si="7"/>
        <v>0</v>
      </c>
    </row>
    <row r="149" spans="2:8" ht="12.75">
      <c r="B149" s="31" t="s">
        <v>153</v>
      </c>
      <c r="C149" s="30">
        <v>0</v>
      </c>
      <c r="D149" s="30">
        <v>0</v>
      </c>
      <c r="E149" s="30">
        <f t="shared" si="6"/>
        <v>0</v>
      </c>
      <c r="F149" s="30">
        <v>0</v>
      </c>
      <c r="G149" s="30">
        <v>0</v>
      </c>
      <c r="H149" s="12">
        <f t="shared" si="7"/>
        <v>0</v>
      </c>
    </row>
    <row r="150" spans="2:8" ht="12.75">
      <c r="B150" s="31" t="s">
        <v>154</v>
      </c>
      <c r="C150" s="30">
        <v>0</v>
      </c>
      <c r="D150" s="30">
        <v>0</v>
      </c>
      <c r="E150" s="30">
        <f t="shared" si="6"/>
        <v>0</v>
      </c>
      <c r="F150" s="30">
        <v>0</v>
      </c>
      <c r="G150" s="30">
        <v>0</v>
      </c>
      <c r="H150" s="12">
        <f t="shared" si="7"/>
        <v>0</v>
      </c>
    </row>
    <row r="151" spans="2:8" ht="12.75">
      <c r="B151" s="31" t="s">
        <v>155</v>
      </c>
      <c r="C151" s="30">
        <v>18495426</v>
      </c>
      <c r="D151" s="30">
        <v>-18495426</v>
      </c>
      <c r="E151" s="30">
        <f t="shared" si="6"/>
        <v>0</v>
      </c>
      <c r="F151" s="30">
        <v>0</v>
      </c>
      <c r="G151" s="30">
        <v>0</v>
      </c>
      <c r="H151" s="12">
        <f t="shared" si="7"/>
        <v>0</v>
      </c>
    </row>
    <row r="152" spans="2:8" ht="12.75">
      <c r="B152" s="31" t="s">
        <v>156</v>
      </c>
      <c r="C152" s="30">
        <v>1</v>
      </c>
      <c r="D152" s="30">
        <v>0</v>
      </c>
      <c r="E152" s="30">
        <f t="shared" si="6"/>
        <v>1</v>
      </c>
      <c r="F152" s="30">
        <v>0</v>
      </c>
      <c r="G152" s="30">
        <v>0</v>
      </c>
      <c r="H152" s="12">
        <f t="shared" si="7"/>
        <v>1</v>
      </c>
    </row>
    <row r="153" spans="2:8" ht="12.75">
      <c r="B153" s="31" t="s">
        <v>157</v>
      </c>
      <c r="C153" s="30">
        <v>1940866</v>
      </c>
      <c r="D153" s="30">
        <v>0</v>
      </c>
      <c r="E153" s="30">
        <f t="shared" si="6"/>
        <v>1940866</v>
      </c>
      <c r="F153" s="30">
        <v>953656.15</v>
      </c>
      <c r="G153" s="30">
        <v>953656.15</v>
      </c>
      <c r="H153" s="12">
        <f t="shared" si="7"/>
        <v>987209.85</v>
      </c>
    </row>
    <row r="154" spans="2:8" ht="12.75">
      <c r="B154" s="31" t="s">
        <v>158</v>
      </c>
      <c r="C154" s="30">
        <v>0</v>
      </c>
      <c r="D154" s="30">
        <v>76482728.5</v>
      </c>
      <c r="E154" s="30">
        <f t="shared" si="6"/>
        <v>76482728.5</v>
      </c>
      <c r="F154" s="30">
        <v>66643847.01</v>
      </c>
      <c r="G154" s="30">
        <v>66643847.01</v>
      </c>
      <c r="H154" s="12">
        <f t="shared" si="7"/>
        <v>9838881.490000002</v>
      </c>
    </row>
    <row r="155" spans="2:8" ht="12.75">
      <c r="B155" s="31" t="s">
        <v>159</v>
      </c>
      <c r="C155" s="30">
        <v>30820457.46</v>
      </c>
      <c r="D155" s="30">
        <v>-30820457.46</v>
      </c>
      <c r="E155" s="30">
        <f aca="true" t="shared" si="8" ref="E155:E170">C155+D155</f>
        <v>0</v>
      </c>
      <c r="F155" s="30">
        <v>0</v>
      </c>
      <c r="G155" s="30">
        <v>0</v>
      </c>
      <c r="H155" s="12">
        <f aca="true" t="shared" si="9" ref="H155:H170">E155-F155</f>
        <v>0</v>
      </c>
    </row>
    <row r="156" spans="2:8" ht="12.75">
      <c r="B156" s="31" t="s">
        <v>123</v>
      </c>
      <c r="C156" s="30">
        <v>11557671.55</v>
      </c>
      <c r="D156" s="30">
        <v>-11557671.55</v>
      </c>
      <c r="E156" s="30">
        <f t="shared" si="8"/>
        <v>0</v>
      </c>
      <c r="F156" s="30">
        <v>0</v>
      </c>
      <c r="G156" s="30">
        <v>0</v>
      </c>
      <c r="H156" s="12">
        <f t="shared" si="9"/>
        <v>0</v>
      </c>
    </row>
    <row r="157" spans="2:8" ht="12.75">
      <c r="B157" s="31" t="s">
        <v>124</v>
      </c>
      <c r="C157" s="30">
        <v>24194059.11</v>
      </c>
      <c r="D157" s="30">
        <v>-24194059.11</v>
      </c>
      <c r="E157" s="30">
        <f t="shared" si="8"/>
        <v>0</v>
      </c>
      <c r="F157" s="30">
        <v>0</v>
      </c>
      <c r="G157" s="30">
        <v>0</v>
      </c>
      <c r="H157" s="12">
        <f t="shared" si="9"/>
        <v>0</v>
      </c>
    </row>
    <row r="158" spans="2:8" ht="12.75">
      <c r="B158" s="31" t="s">
        <v>125</v>
      </c>
      <c r="C158" s="30">
        <v>1541022.87</v>
      </c>
      <c r="D158" s="30">
        <v>-1541022.87</v>
      </c>
      <c r="E158" s="30">
        <f t="shared" si="8"/>
        <v>0</v>
      </c>
      <c r="F158" s="30">
        <v>0</v>
      </c>
      <c r="G158" s="30">
        <v>0</v>
      </c>
      <c r="H158" s="12">
        <f t="shared" si="9"/>
        <v>0</v>
      </c>
    </row>
    <row r="159" spans="2:8" ht="12.75">
      <c r="B159" s="31" t="s">
        <v>126</v>
      </c>
      <c r="C159" s="30">
        <v>2311534.31</v>
      </c>
      <c r="D159" s="30">
        <v>-2311534.31</v>
      </c>
      <c r="E159" s="30">
        <f t="shared" si="8"/>
        <v>0</v>
      </c>
      <c r="F159" s="30">
        <v>0</v>
      </c>
      <c r="G159" s="30">
        <v>0</v>
      </c>
      <c r="H159" s="12">
        <f t="shared" si="9"/>
        <v>0</v>
      </c>
    </row>
    <row r="160" spans="2:8" ht="12.75">
      <c r="B160" s="31" t="s">
        <v>127</v>
      </c>
      <c r="C160" s="30">
        <v>2465636.6</v>
      </c>
      <c r="D160" s="30">
        <v>-2465636.6</v>
      </c>
      <c r="E160" s="30">
        <f t="shared" si="8"/>
        <v>0</v>
      </c>
      <c r="F160" s="30">
        <v>0</v>
      </c>
      <c r="G160" s="30">
        <v>0</v>
      </c>
      <c r="H160" s="12">
        <f t="shared" si="9"/>
        <v>0</v>
      </c>
    </row>
    <row r="161" spans="2:8" ht="12.75">
      <c r="B161" s="31" t="s">
        <v>160</v>
      </c>
      <c r="C161" s="30">
        <v>308204.57</v>
      </c>
      <c r="D161" s="30">
        <v>-308204.57</v>
      </c>
      <c r="E161" s="30">
        <f t="shared" si="8"/>
        <v>0</v>
      </c>
      <c r="F161" s="30">
        <v>0</v>
      </c>
      <c r="G161" s="30">
        <v>0</v>
      </c>
      <c r="H161" s="12">
        <f t="shared" si="9"/>
        <v>0</v>
      </c>
    </row>
    <row r="162" spans="2:8" ht="12.75">
      <c r="B162" s="31" t="s">
        <v>161</v>
      </c>
      <c r="C162" s="30">
        <v>2311534.31</v>
      </c>
      <c r="D162" s="30">
        <v>-2311534.31</v>
      </c>
      <c r="E162" s="30">
        <f t="shared" si="8"/>
        <v>0</v>
      </c>
      <c r="F162" s="30">
        <v>0</v>
      </c>
      <c r="G162" s="30">
        <v>0</v>
      </c>
      <c r="H162" s="12">
        <f t="shared" si="9"/>
        <v>0</v>
      </c>
    </row>
    <row r="163" spans="2:8" ht="12.75">
      <c r="B163" s="31" t="s">
        <v>162</v>
      </c>
      <c r="C163" s="30">
        <v>1541022.87</v>
      </c>
      <c r="D163" s="30">
        <v>-1541022.87</v>
      </c>
      <c r="E163" s="30">
        <f t="shared" si="8"/>
        <v>0</v>
      </c>
      <c r="F163" s="30">
        <v>0</v>
      </c>
      <c r="G163" s="30">
        <v>0</v>
      </c>
      <c r="H163" s="12">
        <f t="shared" si="9"/>
        <v>0</v>
      </c>
    </row>
    <row r="164" spans="2:8" ht="12.75">
      <c r="B164" s="31" t="s">
        <v>163</v>
      </c>
      <c r="C164" s="30">
        <v>0</v>
      </c>
      <c r="D164" s="30">
        <v>306536476.27</v>
      </c>
      <c r="E164" s="30">
        <f t="shared" si="8"/>
        <v>306536476.27</v>
      </c>
      <c r="F164" s="30">
        <v>295267960.03</v>
      </c>
      <c r="G164" s="30">
        <v>282906157.72</v>
      </c>
      <c r="H164" s="12">
        <f t="shared" si="9"/>
        <v>11268516.24000001</v>
      </c>
    </row>
    <row r="165" spans="2:8" ht="12.75">
      <c r="B165" s="31" t="s">
        <v>164</v>
      </c>
      <c r="C165" s="30">
        <v>130949947.79</v>
      </c>
      <c r="D165" s="30">
        <v>-130949947.79</v>
      </c>
      <c r="E165" s="30">
        <f t="shared" si="8"/>
        <v>0</v>
      </c>
      <c r="F165" s="30">
        <v>0</v>
      </c>
      <c r="G165" s="30">
        <v>0</v>
      </c>
      <c r="H165" s="12">
        <f t="shared" si="9"/>
        <v>0</v>
      </c>
    </row>
    <row r="166" spans="2:8" ht="12.75">
      <c r="B166" s="31" t="s">
        <v>165</v>
      </c>
      <c r="C166" s="30">
        <v>45468587.95</v>
      </c>
      <c r="D166" s="30">
        <v>-45468587.95</v>
      </c>
      <c r="E166" s="30">
        <f t="shared" si="8"/>
        <v>0</v>
      </c>
      <c r="F166" s="30">
        <v>0</v>
      </c>
      <c r="G166" s="30">
        <v>0</v>
      </c>
      <c r="H166" s="12">
        <f t="shared" si="9"/>
        <v>0</v>
      </c>
    </row>
    <row r="167" spans="2:8" ht="12.75">
      <c r="B167" s="31" t="s">
        <v>166</v>
      </c>
      <c r="C167" s="30">
        <v>3699085.2</v>
      </c>
      <c r="D167" s="30">
        <v>-3699085.2</v>
      </c>
      <c r="E167" s="30">
        <f t="shared" si="8"/>
        <v>0</v>
      </c>
      <c r="F167" s="30">
        <v>0</v>
      </c>
      <c r="G167" s="30">
        <v>0</v>
      </c>
      <c r="H167" s="12">
        <f t="shared" si="9"/>
        <v>0</v>
      </c>
    </row>
    <row r="168" spans="2:8" ht="12.75">
      <c r="B168" s="31" t="s">
        <v>167</v>
      </c>
      <c r="C168" s="30">
        <v>119194731.49</v>
      </c>
      <c r="D168" s="30">
        <v>-119194731.49</v>
      </c>
      <c r="E168" s="30">
        <f t="shared" si="8"/>
        <v>0</v>
      </c>
      <c r="F168" s="30">
        <v>0</v>
      </c>
      <c r="G168" s="30">
        <v>0</v>
      </c>
      <c r="H168" s="12">
        <f t="shared" si="9"/>
        <v>0</v>
      </c>
    </row>
    <row r="169" spans="2:8" ht="12.75">
      <c r="B169" s="31" t="s">
        <v>168</v>
      </c>
      <c r="C169" s="30">
        <v>10540000</v>
      </c>
      <c r="D169" s="30">
        <v>-10540000</v>
      </c>
      <c r="E169" s="30">
        <f t="shared" si="8"/>
        <v>0</v>
      </c>
      <c r="F169" s="30">
        <v>0</v>
      </c>
      <c r="G169" s="30">
        <v>0</v>
      </c>
      <c r="H169" s="12">
        <f t="shared" si="9"/>
        <v>0</v>
      </c>
    </row>
    <row r="170" spans="2:8" ht="12.75">
      <c r="B170" s="31" t="s">
        <v>169</v>
      </c>
      <c r="C170" s="30">
        <v>0</v>
      </c>
      <c r="D170" s="30">
        <v>510400</v>
      </c>
      <c r="E170" s="30">
        <f t="shared" si="8"/>
        <v>510400</v>
      </c>
      <c r="F170" s="30">
        <v>445156.72</v>
      </c>
      <c r="G170" s="30">
        <v>445156.72</v>
      </c>
      <c r="H170" s="12">
        <f t="shared" si="9"/>
        <v>65243.28000000003</v>
      </c>
    </row>
    <row r="171" spans="2:8" ht="12.75">
      <c r="B171" s="31"/>
      <c r="C171" s="30"/>
      <c r="D171" s="30"/>
      <c r="E171" s="30"/>
      <c r="F171" s="30"/>
      <c r="G171" s="30"/>
      <c r="H171" s="12"/>
    </row>
    <row r="172" spans="2:8" ht="12.75">
      <c r="B172" s="26" t="s">
        <v>89</v>
      </c>
      <c r="C172" s="34">
        <f aca="true" t="shared" si="10" ref="C172:H172">C9+C90</f>
        <v>1540464275.1200001</v>
      </c>
      <c r="D172" s="34">
        <f t="shared" si="10"/>
        <v>168308040.64999998</v>
      </c>
      <c r="E172" s="34">
        <f t="shared" si="10"/>
        <v>1708772315.7700002</v>
      </c>
      <c r="F172" s="34">
        <f t="shared" si="10"/>
        <v>1528630599.19</v>
      </c>
      <c r="G172" s="34">
        <f t="shared" si="10"/>
        <v>1501158704.42</v>
      </c>
      <c r="H172" s="34">
        <f t="shared" si="10"/>
        <v>180141716.57999992</v>
      </c>
    </row>
    <row r="173" spans="2:8" ht="13.5" thickBot="1">
      <c r="B173" s="35"/>
      <c r="C173" s="36"/>
      <c r="D173" s="36"/>
      <c r="E173" s="36"/>
      <c r="F173" s="36"/>
      <c r="G173" s="36"/>
      <c r="H173" s="36"/>
    </row>
    <row r="1722" spans="2:8" ht="12.75">
      <c r="B1722" s="37"/>
      <c r="C1722" s="37"/>
      <c r="D1722" s="37"/>
      <c r="E1722" s="37"/>
      <c r="F1722" s="37"/>
      <c r="G1722" s="37"/>
      <c r="H1722" s="3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showGridLines="0" zoomScale="90" zoomScaleNormal="90" zoomScalePageLayoutView="0" workbookViewId="0" topLeftCell="A1">
      <selection activeCell="B2" sqref="B2:I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0" t="s">
        <v>206</v>
      </c>
      <c r="C2" s="221"/>
      <c r="D2" s="221"/>
      <c r="E2" s="221"/>
      <c r="F2" s="221"/>
      <c r="G2" s="221"/>
      <c r="H2" s="221"/>
      <c r="I2" s="222"/>
    </row>
    <row r="3" spans="2:9" ht="15">
      <c r="B3" s="223" t="s">
        <v>317</v>
      </c>
      <c r="C3" s="224"/>
      <c r="D3" s="224"/>
      <c r="E3" s="224"/>
      <c r="F3" s="224"/>
      <c r="G3" s="224"/>
      <c r="H3" s="224"/>
      <c r="I3" s="225"/>
    </row>
    <row r="4" spans="2:9" ht="15">
      <c r="B4" s="223" t="s">
        <v>318</v>
      </c>
      <c r="C4" s="224"/>
      <c r="D4" s="224"/>
      <c r="E4" s="224"/>
      <c r="F4" s="224"/>
      <c r="G4" s="224"/>
      <c r="H4" s="224"/>
      <c r="I4" s="225"/>
    </row>
    <row r="5" spans="2:9" ht="15">
      <c r="B5" s="226" t="s">
        <v>319</v>
      </c>
      <c r="C5" s="227"/>
      <c r="D5" s="227"/>
      <c r="E5" s="227"/>
      <c r="F5" s="227"/>
      <c r="G5" s="227"/>
      <c r="H5" s="227"/>
      <c r="I5" s="228"/>
    </row>
    <row r="6" spans="2:9" ht="15">
      <c r="B6" s="86"/>
      <c r="C6" s="86"/>
      <c r="D6" s="86"/>
      <c r="E6" s="86"/>
      <c r="F6" s="86"/>
      <c r="G6" s="86"/>
      <c r="H6" s="86"/>
      <c r="I6" s="86"/>
    </row>
    <row r="7" spans="2:9" ht="15">
      <c r="B7" s="229" t="s">
        <v>237</v>
      </c>
      <c r="C7" s="230"/>
      <c r="D7" s="235" t="s">
        <v>320</v>
      </c>
      <c r="E7" s="236"/>
      <c r="F7" s="236"/>
      <c r="G7" s="236"/>
      <c r="H7" s="237"/>
      <c r="I7" s="238" t="s">
        <v>321</v>
      </c>
    </row>
    <row r="8" spans="2:9" ht="27" customHeight="1">
      <c r="B8" s="231"/>
      <c r="C8" s="232"/>
      <c r="D8" s="99" t="s">
        <v>322</v>
      </c>
      <c r="E8" s="100" t="s">
        <v>91</v>
      </c>
      <c r="F8" s="99" t="s">
        <v>92</v>
      </c>
      <c r="G8" s="99" t="s">
        <v>12</v>
      </c>
      <c r="H8" s="99" t="s">
        <v>93</v>
      </c>
      <c r="I8" s="239"/>
    </row>
    <row r="9" spans="2:9" ht="15">
      <c r="B9" s="233"/>
      <c r="C9" s="234"/>
      <c r="D9" s="99">
        <v>1</v>
      </c>
      <c r="E9" s="99">
        <v>2</v>
      </c>
      <c r="F9" s="99" t="s">
        <v>323</v>
      </c>
      <c r="G9" s="99">
        <v>4</v>
      </c>
      <c r="H9" s="99">
        <v>5</v>
      </c>
      <c r="I9" s="99" t="s">
        <v>324</v>
      </c>
    </row>
    <row r="10" spans="2:9" ht="15">
      <c r="B10" s="87"/>
      <c r="C10" s="88"/>
      <c r="D10" s="89"/>
      <c r="E10" s="89"/>
      <c r="F10" s="89"/>
      <c r="G10" s="89"/>
      <c r="H10" s="89"/>
      <c r="I10" s="89"/>
    </row>
    <row r="11" spans="2:9" ht="15">
      <c r="B11" s="218" t="s">
        <v>325</v>
      </c>
      <c r="C11" s="219"/>
      <c r="D11" s="90">
        <v>1052640084.18</v>
      </c>
      <c r="E11" s="90">
        <v>122974625.49</v>
      </c>
      <c r="F11" s="91">
        <f>D11+E11</f>
        <v>1175614709.6699998</v>
      </c>
      <c r="G11" s="90">
        <v>1077616626.5</v>
      </c>
      <c r="H11" s="90">
        <v>1062870757.6</v>
      </c>
      <c r="I11" s="91">
        <f>F11-G11</f>
        <v>97998083.16999984</v>
      </c>
    </row>
    <row r="12" spans="2:9" ht="15">
      <c r="B12" s="92"/>
      <c r="C12" s="93"/>
      <c r="D12" s="91"/>
      <c r="E12" s="91"/>
      <c r="F12" s="91"/>
      <c r="G12" s="91"/>
      <c r="H12" s="91"/>
      <c r="I12" s="91"/>
    </row>
    <row r="13" spans="2:9" ht="15" customHeight="1">
      <c r="B13" s="218" t="s">
        <v>326</v>
      </c>
      <c r="C13" s="219"/>
      <c r="D13" s="90">
        <v>167932391.65</v>
      </c>
      <c r="E13" s="90">
        <v>74965207.49</v>
      </c>
      <c r="F13" s="91">
        <f>D13+E13</f>
        <v>242897599.14</v>
      </c>
      <c r="G13" s="90">
        <v>170791050.1</v>
      </c>
      <c r="H13" s="90">
        <v>159598328.86</v>
      </c>
      <c r="I13" s="91">
        <f>F13-G13</f>
        <v>72106549.03999999</v>
      </c>
    </row>
    <row r="14" spans="2:9" ht="15">
      <c r="B14" s="92"/>
      <c r="C14" s="93"/>
      <c r="D14" s="91"/>
      <c r="E14" s="91"/>
      <c r="F14" s="91"/>
      <c r="G14" s="91"/>
      <c r="H14" s="91"/>
      <c r="I14" s="91"/>
    </row>
    <row r="15" spans="2:9" ht="23.25" customHeight="1">
      <c r="B15" s="218" t="s">
        <v>327</v>
      </c>
      <c r="C15" s="219"/>
      <c r="D15" s="90">
        <v>116146615.92</v>
      </c>
      <c r="E15" s="90">
        <v>-25695556.25</v>
      </c>
      <c r="F15" s="91">
        <f>D15+E15</f>
        <v>90451059.67</v>
      </c>
      <c r="G15" s="90">
        <v>80620020.9</v>
      </c>
      <c r="H15" s="90">
        <v>80620020.9</v>
      </c>
      <c r="I15" s="91">
        <f>F15-G15</f>
        <v>9831038.769999996</v>
      </c>
    </row>
    <row r="16" spans="2:9" ht="15">
      <c r="B16" s="92"/>
      <c r="C16" s="93"/>
      <c r="D16" s="91"/>
      <c r="E16" s="91"/>
      <c r="F16" s="91"/>
      <c r="G16" s="91"/>
      <c r="H16" s="91"/>
      <c r="I16" s="91"/>
    </row>
    <row r="17" spans="2:9" ht="23.25" customHeight="1">
      <c r="B17" s="218" t="s">
        <v>328</v>
      </c>
      <c r="C17" s="219"/>
      <c r="D17" s="90">
        <v>203745183.37</v>
      </c>
      <c r="E17" s="90">
        <v>-3936236.08</v>
      </c>
      <c r="F17" s="91">
        <f>D17+E17</f>
        <v>199808947.29</v>
      </c>
      <c r="G17" s="90">
        <v>199602901.69</v>
      </c>
      <c r="H17" s="90">
        <v>198069597.06</v>
      </c>
      <c r="I17" s="91">
        <f>F17-G17</f>
        <v>206045.59999999404</v>
      </c>
    </row>
    <row r="18" spans="2:9" ht="15">
      <c r="B18" s="92"/>
      <c r="C18" s="93"/>
      <c r="D18" s="91"/>
      <c r="E18" s="91"/>
      <c r="F18" s="91"/>
      <c r="G18" s="91"/>
      <c r="H18" s="91"/>
      <c r="I18" s="91"/>
    </row>
    <row r="19" spans="2:9" ht="23.25" customHeight="1">
      <c r="B19" s="218" t="s">
        <v>329</v>
      </c>
      <c r="C19" s="219"/>
      <c r="D19" s="90">
        <v>0</v>
      </c>
      <c r="E19" s="90">
        <v>0</v>
      </c>
      <c r="F19" s="91">
        <f>D19+E19</f>
        <v>0</v>
      </c>
      <c r="G19" s="90">
        <v>0</v>
      </c>
      <c r="H19" s="90">
        <v>0</v>
      </c>
      <c r="I19" s="91">
        <f>F19-G19</f>
        <v>0</v>
      </c>
    </row>
    <row r="20" spans="2:9" ht="15">
      <c r="B20" s="94"/>
      <c r="C20" s="95"/>
      <c r="D20" s="96"/>
      <c r="E20" s="96"/>
      <c r="F20" s="96"/>
      <c r="G20" s="96"/>
      <c r="H20" s="96"/>
      <c r="I20" s="96"/>
    </row>
    <row r="21" spans="2:9" ht="15">
      <c r="B21" s="94"/>
      <c r="C21" s="95" t="s">
        <v>330</v>
      </c>
      <c r="D21" s="97">
        <f aca="true" t="shared" si="0" ref="D21:I21">SUM(D10:D20)</f>
        <v>1540464275.12</v>
      </c>
      <c r="E21" s="97">
        <f t="shared" si="0"/>
        <v>168308040.64999998</v>
      </c>
      <c r="F21" s="97">
        <f t="shared" si="0"/>
        <v>1708772315.77</v>
      </c>
      <c r="G21" s="97">
        <f t="shared" si="0"/>
        <v>1528630599.19</v>
      </c>
      <c r="H21" s="97">
        <f t="shared" si="0"/>
        <v>1501158704.42</v>
      </c>
      <c r="I21" s="97">
        <f t="shared" si="0"/>
        <v>180141716.57999983</v>
      </c>
    </row>
    <row r="22" ht="15"/>
    <row r="27" spans="3:9" ht="15" customHeight="1">
      <c r="C27" s="98"/>
      <c r="D27" s="98"/>
      <c r="E27" s="98"/>
      <c r="G27" s="98"/>
      <c r="H27" s="98"/>
      <c r="I27" s="98"/>
    </row>
    <row r="28" spans="3:9" ht="15" customHeight="1">
      <c r="C28" s="98"/>
      <c r="D28" s="98"/>
      <c r="E28" s="98"/>
      <c r="G28" s="98"/>
      <c r="H28" s="98"/>
      <c r="I28" s="98"/>
    </row>
    <row r="29" ht="30" customHeight="1"/>
    <row r="35" ht="15"/>
  </sheetData>
  <sheetProtection/>
  <mergeCells count="12">
    <mergeCell ref="D7:H7"/>
    <mergeCell ref="I7:I8"/>
    <mergeCell ref="B11:C11"/>
    <mergeCell ref="B13:C13"/>
    <mergeCell ref="B15:C15"/>
    <mergeCell ref="B17:C17"/>
    <mergeCell ref="B19:C19"/>
    <mergeCell ref="B2:I2"/>
    <mergeCell ref="B3:I3"/>
    <mergeCell ref="B4:I4"/>
    <mergeCell ref="B5:I5"/>
    <mergeCell ref="B7:C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A16384"/>
    </sheetView>
  </sheetViews>
  <sheetFormatPr defaultColWidth="11.00390625" defaultRowHeight="15"/>
  <cols>
    <col min="1" max="1" width="1.5742187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2</v>
      </c>
      <c r="C2" s="160"/>
      <c r="D2" s="160"/>
      <c r="E2" s="160"/>
      <c r="F2" s="160"/>
      <c r="G2" s="160"/>
      <c r="H2" s="160"/>
      <c r="I2" s="242"/>
    </row>
    <row r="3" spans="2:9" ht="12.75">
      <c r="B3" s="162" t="s">
        <v>4</v>
      </c>
      <c r="C3" s="163"/>
      <c r="D3" s="163"/>
      <c r="E3" s="163"/>
      <c r="F3" s="163"/>
      <c r="G3" s="163"/>
      <c r="H3" s="163"/>
      <c r="I3" s="243"/>
    </row>
    <row r="4" spans="2:9" ht="12.75">
      <c r="B4" s="162" t="s">
        <v>5</v>
      </c>
      <c r="C4" s="163"/>
      <c r="D4" s="163"/>
      <c r="E4" s="163"/>
      <c r="F4" s="163"/>
      <c r="G4" s="163"/>
      <c r="H4" s="163"/>
      <c r="I4" s="243"/>
    </row>
    <row r="5" spans="2:9" ht="12.75">
      <c r="B5" s="162" t="s">
        <v>3</v>
      </c>
      <c r="C5" s="163"/>
      <c r="D5" s="163"/>
      <c r="E5" s="163"/>
      <c r="F5" s="163"/>
      <c r="G5" s="163"/>
      <c r="H5" s="163"/>
      <c r="I5" s="243"/>
    </row>
    <row r="6" spans="2:9" ht="13.5" thickBot="1">
      <c r="B6" s="165" t="s">
        <v>0</v>
      </c>
      <c r="C6" s="166"/>
      <c r="D6" s="166"/>
      <c r="E6" s="166"/>
      <c r="F6" s="166"/>
      <c r="G6" s="166"/>
      <c r="H6" s="166"/>
      <c r="I6" s="244"/>
    </row>
    <row r="7" spans="2:9" ht="15.75" customHeight="1">
      <c r="B7" s="159" t="s">
        <v>6</v>
      </c>
      <c r="C7" s="161"/>
      <c r="D7" s="159" t="s">
        <v>7</v>
      </c>
      <c r="E7" s="160"/>
      <c r="F7" s="160"/>
      <c r="G7" s="160"/>
      <c r="H7" s="161"/>
      <c r="I7" s="157" t="s">
        <v>8</v>
      </c>
    </row>
    <row r="8" spans="2:9" ht="15" customHeight="1" thickBot="1">
      <c r="B8" s="162"/>
      <c r="C8" s="164"/>
      <c r="D8" s="165"/>
      <c r="E8" s="166"/>
      <c r="F8" s="166"/>
      <c r="G8" s="166"/>
      <c r="H8" s="167"/>
      <c r="I8" s="171"/>
    </row>
    <row r="9" spans="2:9" ht="26.25" thickBot="1">
      <c r="B9" s="165"/>
      <c r="C9" s="167"/>
      <c r="D9" s="2" t="s">
        <v>9</v>
      </c>
      <c r="E9" s="3" t="s">
        <v>10</v>
      </c>
      <c r="F9" s="2" t="s">
        <v>11</v>
      </c>
      <c r="G9" s="2" t="s">
        <v>12</v>
      </c>
      <c r="H9" s="2" t="s">
        <v>13</v>
      </c>
      <c r="I9" s="158"/>
    </row>
    <row r="10" spans="2:9" ht="12.75">
      <c r="B10" s="4" t="s">
        <v>14</v>
      </c>
      <c r="C10" s="5"/>
      <c r="D10" s="6">
        <f aca="true" t="shared" si="0" ref="D10:I10">D11+D19+D29+D39+D49+D59+D72+D76+D63</f>
        <v>1104167308.8600001</v>
      </c>
      <c r="E10" s="6">
        <f t="shared" si="0"/>
        <v>190177357.96</v>
      </c>
      <c r="F10" s="6">
        <f t="shared" si="0"/>
        <v>1294344666.82</v>
      </c>
      <c r="G10" s="6">
        <f t="shared" si="0"/>
        <v>1147101551.87</v>
      </c>
      <c r="H10" s="6">
        <f t="shared" si="0"/>
        <v>1131991459.41</v>
      </c>
      <c r="I10" s="6">
        <f t="shared" si="0"/>
        <v>147243114.95000002</v>
      </c>
    </row>
    <row r="11" spans="2:9" ht="12.75">
      <c r="B11" s="7" t="s">
        <v>15</v>
      </c>
      <c r="C11" s="8"/>
      <c r="D11" s="9">
        <f aca="true" t="shared" si="1" ref="D11:I11">SUM(D12:D18)</f>
        <v>776298970.84</v>
      </c>
      <c r="E11" s="9">
        <f t="shared" si="1"/>
        <v>-32303173.09</v>
      </c>
      <c r="F11" s="9">
        <f t="shared" si="1"/>
        <v>743995797.75</v>
      </c>
      <c r="G11" s="9">
        <f t="shared" si="1"/>
        <v>712454935.49</v>
      </c>
      <c r="H11" s="9">
        <f t="shared" si="1"/>
        <v>707918806.78</v>
      </c>
      <c r="I11" s="9">
        <f t="shared" si="1"/>
        <v>31540862.260000024</v>
      </c>
    </row>
    <row r="12" spans="2:9" ht="12.75">
      <c r="B12" s="10" t="s">
        <v>16</v>
      </c>
      <c r="C12" s="11"/>
      <c r="D12" s="9">
        <v>279727419.57</v>
      </c>
      <c r="E12" s="12">
        <v>-19415674.26</v>
      </c>
      <c r="F12" s="12">
        <f>D12+E12</f>
        <v>260311745.31</v>
      </c>
      <c r="G12" s="12">
        <v>247618509.89</v>
      </c>
      <c r="H12" s="12">
        <v>247164566.45</v>
      </c>
      <c r="I12" s="12">
        <f>F12-G12</f>
        <v>12693235.420000017</v>
      </c>
    </row>
    <row r="13" spans="2:9" ht="12.75">
      <c r="B13" s="10" t="s">
        <v>17</v>
      </c>
      <c r="C13" s="11"/>
      <c r="D13" s="9">
        <v>33385495.28</v>
      </c>
      <c r="E13" s="12">
        <v>5730663.68</v>
      </c>
      <c r="F13" s="12">
        <f aca="true" t="shared" si="2" ref="F13:F18">D13+E13</f>
        <v>39116158.96</v>
      </c>
      <c r="G13" s="12">
        <v>37358507.61</v>
      </c>
      <c r="H13" s="12">
        <v>37358507.61</v>
      </c>
      <c r="I13" s="12">
        <f aca="true" t="shared" si="3" ref="I13:I18">F13-G13</f>
        <v>1757651.3500000015</v>
      </c>
    </row>
    <row r="14" spans="2:9" ht="12.75">
      <c r="B14" s="10" t="s">
        <v>18</v>
      </c>
      <c r="C14" s="11"/>
      <c r="D14" s="9">
        <v>168283825.8</v>
      </c>
      <c r="E14" s="12">
        <v>-4036974.91</v>
      </c>
      <c r="F14" s="12">
        <f t="shared" si="2"/>
        <v>164246850.89000002</v>
      </c>
      <c r="G14" s="12">
        <v>150733425.51</v>
      </c>
      <c r="H14" s="12">
        <v>150711663.95</v>
      </c>
      <c r="I14" s="12">
        <f t="shared" si="3"/>
        <v>13513425.380000025</v>
      </c>
    </row>
    <row r="15" spans="2:9" ht="12.75">
      <c r="B15" s="10" t="s">
        <v>19</v>
      </c>
      <c r="C15" s="11"/>
      <c r="D15" s="9">
        <v>45352125.76</v>
      </c>
      <c r="E15" s="12">
        <v>-2541949.04</v>
      </c>
      <c r="F15" s="12">
        <f t="shared" si="2"/>
        <v>42810176.72</v>
      </c>
      <c r="G15" s="12">
        <v>41809350.6</v>
      </c>
      <c r="H15" s="12">
        <v>41168206.6</v>
      </c>
      <c r="I15" s="12">
        <f t="shared" si="3"/>
        <v>1000826.1199999973</v>
      </c>
    </row>
    <row r="16" spans="2:9" ht="12.75">
      <c r="B16" s="10" t="s">
        <v>20</v>
      </c>
      <c r="C16" s="11"/>
      <c r="D16" s="9">
        <v>239419753.19</v>
      </c>
      <c r="E16" s="12">
        <v>-5530772.06</v>
      </c>
      <c r="F16" s="12">
        <f t="shared" si="2"/>
        <v>233888981.13</v>
      </c>
      <c r="G16" s="12">
        <v>231463805.08</v>
      </c>
      <c r="H16" s="12">
        <v>231457472.27</v>
      </c>
      <c r="I16" s="12">
        <f t="shared" si="3"/>
        <v>2425176.049999982</v>
      </c>
    </row>
    <row r="17" spans="2:9" ht="12.75">
      <c r="B17" s="10" t="s">
        <v>21</v>
      </c>
      <c r="C17" s="11"/>
      <c r="D17" s="9">
        <v>8271573.48</v>
      </c>
      <c r="E17" s="12">
        <v>-8271573.48</v>
      </c>
      <c r="F17" s="12">
        <f t="shared" si="2"/>
        <v>0</v>
      </c>
      <c r="G17" s="12">
        <v>0</v>
      </c>
      <c r="H17" s="12">
        <v>0</v>
      </c>
      <c r="I17" s="12">
        <f t="shared" si="3"/>
        <v>0</v>
      </c>
    </row>
    <row r="18" spans="2:9" ht="12.75">
      <c r="B18" s="10" t="s">
        <v>22</v>
      </c>
      <c r="C18" s="11"/>
      <c r="D18" s="9">
        <v>1858777.76</v>
      </c>
      <c r="E18" s="12">
        <v>1763106.98</v>
      </c>
      <c r="F18" s="12">
        <f t="shared" si="2"/>
        <v>3621884.74</v>
      </c>
      <c r="G18" s="12">
        <v>3471336.8</v>
      </c>
      <c r="H18" s="12">
        <v>58389.9</v>
      </c>
      <c r="I18" s="12">
        <f t="shared" si="3"/>
        <v>150547.9400000004</v>
      </c>
    </row>
    <row r="19" spans="2:9" ht="12.75">
      <c r="B19" s="7" t="s">
        <v>23</v>
      </c>
      <c r="C19" s="8"/>
      <c r="D19" s="9">
        <f aca="true" t="shared" si="4" ref="D19:I19">SUM(D20:D28)</f>
        <v>11517516.39</v>
      </c>
      <c r="E19" s="9">
        <f t="shared" si="4"/>
        <v>46938190.449999996</v>
      </c>
      <c r="F19" s="9">
        <f t="shared" si="4"/>
        <v>58455706.839999996</v>
      </c>
      <c r="G19" s="9">
        <f t="shared" si="4"/>
        <v>43044329.03</v>
      </c>
      <c r="H19" s="9">
        <f t="shared" si="4"/>
        <v>39437915.91</v>
      </c>
      <c r="I19" s="9">
        <f t="shared" si="4"/>
        <v>15411377.809999997</v>
      </c>
    </row>
    <row r="20" spans="2:9" ht="12.75">
      <c r="B20" s="10" t="s">
        <v>24</v>
      </c>
      <c r="C20" s="11"/>
      <c r="D20" s="9">
        <v>858</v>
      </c>
      <c r="E20" s="12">
        <v>3364016.06</v>
      </c>
      <c r="F20" s="9">
        <f aca="true" t="shared" si="5" ref="F20:F28">D20+E20</f>
        <v>3364874.06</v>
      </c>
      <c r="G20" s="12">
        <v>2974719.47</v>
      </c>
      <c r="H20" s="12">
        <v>2696070.26</v>
      </c>
      <c r="I20" s="12">
        <f>F20-G20</f>
        <v>390154.58999999985</v>
      </c>
    </row>
    <row r="21" spans="2:9" ht="12.75">
      <c r="B21" s="10" t="s">
        <v>25</v>
      </c>
      <c r="C21" s="11"/>
      <c r="D21" s="9">
        <v>114</v>
      </c>
      <c r="E21" s="12">
        <v>447405.81</v>
      </c>
      <c r="F21" s="9">
        <f t="shared" si="5"/>
        <v>447519.81</v>
      </c>
      <c r="G21" s="12">
        <v>442816.2</v>
      </c>
      <c r="H21" s="12">
        <v>427128.36</v>
      </c>
      <c r="I21" s="12">
        <f aca="true" t="shared" si="6" ref="I21:I83">F21-G21</f>
        <v>4703.609999999986</v>
      </c>
    </row>
    <row r="22" spans="2:9" ht="12.75">
      <c r="B22" s="10" t="s">
        <v>26</v>
      </c>
      <c r="C22" s="11"/>
      <c r="D22" s="9">
        <v>111</v>
      </c>
      <c r="E22" s="12">
        <v>98795.94</v>
      </c>
      <c r="F22" s="9">
        <f t="shared" si="5"/>
        <v>98906.94</v>
      </c>
      <c r="G22" s="12">
        <v>94924.59</v>
      </c>
      <c r="H22" s="12">
        <v>88736.17</v>
      </c>
      <c r="I22" s="12">
        <f t="shared" si="6"/>
        <v>3982.350000000006</v>
      </c>
    </row>
    <row r="23" spans="2:9" ht="12.75">
      <c r="B23" s="10" t="s">
        <v>27</v>
      </c>
      <c r="C23" s="11"/>
      <c r="D23" s="9">
        <v>20576</v>
      </c>
      <c r="E23" s="12">
        <v>7249281.55</v>
      </c>
      <c r="F23" s="9">
        <f t="shared" si="5"/>
        <v>7269857.55</v>
      </c>
      <c r="G23" s="12">
        <v>2428784.41</v>
      </c>
      <c r="H23" s="12">
        <v>2095369.17</v>
      </c>
      <c r="I23" s="12">
        <f t="shared" si="6"/>
        <v>4841073.14</v>
      </c>
    </row>
    <row r="24" spans="2:9" ht="12.75">
      <c r="B24" s="10" t="s">
        <v>28</v>
      </c>
      <c r="C24" s="11"/>
      <c r="D24" s="9">
        <v>102</v>
      </c>
      <c r="E24" s="12">
        <v>1571950.25</v>
      </c>
      <c r="F24" s="9">
        <f t="shared" si="5"/>
        <v>1572052.25</v>
      </c>
      <c r="G24" s="12">
        <v>1061398.66</v>
      </c>
      <c r="H24" s="12">
        <v>808934.76</v>
      </c>
      <c r="I24" s="12">
        <f t="shared" si="6"/>
        <v>510653.5900000001</v>
      </c>
    </row>
    <row r="25" spans="2:9" ht="12.75">
      <c r="B25" s="10" t="s">
        <v>29</v>
      </c>
      <c r="C25" s="11"/>
      <c r="D25" s="9">
        <v>11425005.39</v>
      </c>
      <c r="E25" s="12">
        <v>30830875.05</v>
      </c>
      <c r="F25" s="9">
        <f t="shared" si="5"/>
        <v>42255880.44</v>
      </c>
      <c r="G25" s="12">
        <v>33453406.76</v>
      </c>
      <c r="H25" s="12">
        <v>31064969.4</v>
      </c>
      <c r="I25" s="12">
        <f t="shared" si="6"/>
        <v>8802473.679999996</v>
      </c>
    </row>
    <row r="26" spans="2:9" ht="12.75">
      <c r="B26" s="10" t="s">
        <v>30</v>
      </c>
      <c r="C26" s="11"/>
      <c r="D26" s="9">
        <v>180</v>
      </c>
      <c r="E26" s="12">
        <v>1068223.6</v>
      </c>
      <c r="F26" s="9">
        <f t="shared" si="5"/>
        <v>1068403.6</v>
      </c>
      <c r="G26" s="12">
        <v>527218.3</v>
      </c>
      <c r="H26" s="12">
        <v>506291.9</v>
      </c>
      <c r="I26" s="12">
        <f t="shared" si="6"/>
        <v>541185.3</v>
      </c>
    </row>
    <row r="27" spans="2:9" ht="12.75">
      <c r="B27" s="10" t="s">
        <v>31</v>
      </c>
      <c r="C27" s="11"/>
      <c r="D27" s="9">
        <v>9</v>
      </c>
      <c r="E27" s="12">
        <v>39677</v>
      </c>
      <c r="F27" s="9">
        <f t="shared" si="5"/>
        <v>39686</v>
      </c>
      <c r="G27" s="12">
        <v>1029.04</v>
      </c>
      <c r="H27" s="12">
        <v>1029.04</v>
      </c>
      <c r="I27" s="12">
        <f t="shared" si="6"/>
        <v>38656.96</v>
      </c>
    </row>
    <row r="28" spans="2:9" ht="12.75">
      <c r="B28" s="10" t="s">
        <v>32</v>
      </c>
      <c r="C28" s="11"/>
      <c r="D28" s="9">
        <v>70561</v>
      </c>
      <c r="E28" s="12">
        <v>2267965.19</v>
      </c>
      <c r="F28" s="9">
        <f t="shared" si="5"/>
        <v>2338526.19</v>
      </c>
      <c r="G28" s="12">
        <v>2060031.6</v>
      </c>
      <c r="H28" s="12">
        <v>1749386.85</v>
      </c>
      <c r="I28" s="12">
        <f t="shared" si="6"/>
        <v>278494.58999999985</v>
      </c>
    </row>
    <row r="29" spans="2:9" ht="12.75">
      <c r="B29" s="7" t="s">
        <v>33</v>
      </c>
      <c r="C29" s="8"/>
      <c r="D29" s="9">
        <f aca="true" t="shared" si="7" ref="D29:I29">SUM(D30:D38)</f>
        <v>21323205.21</v>
      </c>
      <c r="E29" s="9">
        <f t="shared" si="7"/>
        <v>85238343.52</v>
      </c>
      <c r="F29" s="9">
        <f t="shared" si="7"/>
        <v>106561548.73</v>
      </c>
      <c r="G29" s="9">
        <f t="shared" si="7"/>
        <v>72741199.65</v>
      </c>
      <c r="H29" s="9">
        <f t="shared" si="7"/>
        <v>70339201.39</v>
      </c>
      <c r="I29" s="9">
        <f t="shared" si="7"/>
        <v>33820349.080000006</v>
      </c>
    </row>
    <row r="30" spans="2:9" ht="12.75">
      <c r="B30" s="10" t="s">
        <v>34</v>
      </c>
      <c r="C30" s="11"/>
      <c r="D30" s="9">
        <v>750060</v>
      </c>
      <c r="E30" s="12">
        <v>2905423.17</v>
      </c>
      <c r="F30" s="9">
        <f aca="true" t="shared" si="8" ref="F30:F38">D30+E30</f>
        <v>3655483.17</v>
      </c>
      <c r="G30" s="12">
        <v>2193844.76</v>
      </c>
      <c r="H30" s="12">
        <v>2131861.97</v>
      </c>
      <c r="I30" s="12">
        <f t="shared" si="6"/>
        <v>1461638.4100000001</v>
      </c>
    </row>
    <row r="31" spans="2:9" ht="12.75">
      <c r="B31" s="10" t="s">
        <v>35</v>
      </c>
      <c r="C31" s="11"/>
      <c r="D31" s="9">
        <v>9420035</v>
      </c>
      <c r="E31" s="12">
        <v>7856985.62</v>
      </c>
      <c r="F31" s="9">
        <f t="shared" si="8"/>
        <v>17277020.62</v>
      </c>
      <c r="G31" s="12">
        <v>14425738.66</v>
      </c>
      <c r="H31" s="12">
        <v>13637088.83</v>
      </c>
      <c r="I31" s="12">
        <f t="shared" si="6"/>
        <v>2851281.960000001</v>
      </c>
    </row>
    <row r="32" spans="2:9" ht="12.75">
      <c r="B32" s="10" t="s">
        <v>36</v>
      </c>
      <c r="C32" s="11"/>
      <c r="D32" s="9">
        <v>407394</v>
      </c>
      <c r="E32" s="12">
        <v>34199365.45</v>
      </c>
      <c r="F32" s="9">
        <f t="shared" si="8"/>
        <v>34606759.45</v>
      </c>
      <c r="G32" s="12">
        <v>27146020.68</v>
      </c>
      <c r="H32" s="12">
        <v>26964041.04</v>
      </c>
      <c r="I32" s="12">
        <f t="shared" si="6"/>
        <v>7460738.770000003</v>
      </c>
    </row>
    <row r="33" spans="2:9" ht="12.75">
      <c r="B33" s="10" t="s">
        <v>37</v>
      </c>
      <c r="C33" s="11"/>
      <c r="D33" s="9">
        <v>6309420.07</v>
      </c>
      <c r="E33" s="12">
        <v>1940893.39</v>
      </c>
      <c r="F33" s="9">
        <f t="shared" si="8"/>
        <v>8250313.46</v>
      </c>
      <c r="G33" s="12">
        <v>1995992.19</v>
      </c>
      <c r="H33" s="12">
        <v>1995992.19</v>
      </c>
      <c r="I33" s="12">
        <f t="shared" si="6"/>
        <v>6254321.27</v>
      </c>
    </row>
    <row r="34" spans="2:9" ht="12.75">
      <c r="B34" s="10" t="s">
        <v>38</v>
      </c>
      <c r="C34" s="11"/>
      <c r="D34" s="9">
        <v>185210.07</v>
      </c>
      <c r="E34" s="12">
        <v>7087319.1</v>
      </c>
      <c r="F34" s="9">
        <f t="shared" si="8"/>
        <v>7272529.17</v>
      </c>
      <c r="G34" s="12">
        <v>1925087.17</v>
      </c>
      <c r="H34" s="12">
        <v>1709037.17</v>
      </c>
      <c r="I34" s="12">
        <f t="shared" si="6"/>
        <v>5347442</v>
      </c>
    </row>
    <row r="35" spans="2:9" ht="12.75">
      <c r="B35" s="10" t="s">
        <v>39</v>
      </c>
      <c r="C35" s="11"/>
      <c r="D35" s="9">
        <v>1050018</v>
      </c>
      <c r="E35" s="12">
        <v>2280002.02</v>
      </c>
      <c r="F35" s="9">
        <f t="shared" si="8"/>
        <v>3330020.02</v>
      </c>
      <c r="G35" s="12">
        <v>3329540.02</v>
      </c>
      <c r="H35" s="12">
        <v>2285940.02</v>
      </c>
      <c r="I35" s="12">
        <f t="shared" si="6"/>
        <v>480</v>
      </c>
    </row>
    <row r="36" spans="2:9" ht="12.75">
      <c r="B36" s="10" t="s">
        <v>40</v>
      </c>
      <c r="C36" s="11"/>
      <c r="D36" s="9">
        <v>368990.07</v>
      </c>
      <c r="E36" s="12">
        <v>448649.62</v>
      </c>
      <c r="F36" s="9">
        <f t="shared" si="8"/>
        <v>817639.69</v>
      </c>
      <c r="G36" s="12">
        <v>705532.65</v>
      </c>
      <c r="H36" s="12">
        <v>705532.65</v>
      </c>
      <c r="I36" s="12">
        <f t="shared" si="6"/>
        <v>112107.03999999992</v>
      </c>
    </row>
    <row r="37" spans="2:9" ht="12.75">
      <c r="B37" s="10" t="s">
        <v>41</v>
      </c>
      <c r="C37" s="11"/>
      <c r="D37" s="9">
        <v>2558517</v>
      </c>
      <c r="E37" s="12">
        <v>15321528.1</v>
      </c>
      <c r="F37" s="9">
        <f t="shared" si="8"/>
        <v>17880045.1</v>
      </c>
      <c r="G37" s="12">
        <v>10230002.66</v>
      </c>
      <c r="H37" s="12">
        <v>10230002.66</v>
      </c>
      <c r="I37" s="12">
        <f t="shared" si="6"/>
        <v>7650042.440000001</v>
      </c>
    </row>
    <row r="38" spans="2:9" ht="12.75">
      <c r="B38" s="10" t="s">
        <v>42</v>
      </c>
      <c r="C38" s="11"/>
      <c r="D38" s="9">
        <v>273561</v>
      </c>
      <c r="E38" s="12">
        <v>13198177.05</v>
      </c>
      <c r="F38" s="9">
        <f t="shared" si="8"/>
        <v>13471738.05</v>
      </c>
      <c r="G38" s="12">
        <v>10789440.86</v>
      </c>
      <c r="H38" s="12">
        <v>10679704.86</v>
      </c>
      <c r="I38" s="12">
        <f t="shared" si="6"/>
        <v>2682297.1900000013</v>
      </c>
    </row>
    <row r="39" spans="2:9" ht="25.5" customHeight="1">
      <c r="B39" s="240" t="s">
        <v>43</v>
      </c>
      <c r="C39" s="241"/>
      <c r="D39" s="9">
        <f aca="true" t="shared" si="9" ref="D39:I39">SUM(D40:D48)</f>
        <v>244965180.37</v>
      </c>
      <c r="E39" s="9">
        <f t="shared" si="9"/>
        <v>19727964.260000005</v>
      </c>
      <c r="F39" s="9">
        <f>SUM(F40:F48)</f>
        <v>264693144.63</v>
      </c>
      <c r="G39" s="9">
        <f t="shared" si="9"/>
        <v>258155841.42000002</v>
      </c>
      <c r="H39" s="9">
        <f t="shared" si="9"/>
        <v>255643610.45</v>
      </c>
      <c r="I39" s="9">
        <f t="shared" si="9"/>
        <v>6537303.209999993</v>
      </c>
    </row>
    <row r="40" spans="2:9" ht="12.75">
      <c r="B40" s="10" t="s">
        <v>44</v>
      </c>
      <c r="C40" s="11"/>
      <c r="D40" s="9">
        <v>0</v>
      </c>
      <c r="E40" s="12">
        <v>0</v>
      </c>
      <c r="F40" s="9">
        <f>D40+E40</f>
        <v>0</v>
      </c>
      <c r="G40" s="12">
        <v>0</v>
      </c>
      <c r="H40" s="12">
        <v>0</v>
      </c>
      <c r="I40" s="12">
        <f t="shared" si="6"/>
        <v>0</v>
      </c>
    </row>
    <row r="41" spans="2:9" ht="12.75">
      <c r="B41" s="10" t="s">
        <v>45</v>
      </c>
      <c r="C41" s="11"/>
      <c r="D41" s="9"/>
      <c r="E41" s="12"/>
      <c r="F41" s="9">
        <f aca="true" t="shared" si="10" ref="F41:F83">D41+E41</f>
        <v>0</v>
      </c>
      <c r="G41" s="12"/>
      <c r="H41" s="12"/>
      <c r="I41" s="12">
        <f t="shared" si="6"/>
        <v>0</v>
      </c>
    </row>
    <row r="42" spans="2:9" ht="12.75">
      <c r="B42" s="10" t="s">
        <v>46</v>
      </c>
      <c r="C42" s="11"/>
      <c r="D42" s="9">
        <v>8499996</v>
      </c>
      <c r="E42" s="12">
        <v>33075593.21</v>
      </c>
      <c r="F42" s="9">
        <f t="shared" si="10"/>
        <v>41575589.21</v>
      </c>
      <c r="G42" s="12">
        <v>35244331.6</v>
      </c>
      <c r="H42" s="12">
        <v>34939865.26</v>
      </c>
      <c r="I42" s="12">
        <f t="shared" si="6"/>
        <v>6331257.609999999</v>
      </c>
    </row>
    <row r="43" spans="2:9" ht="12.75">
      <c r="B43" s="10" t="s">
        <v>47</v>
      </c>
      <c r="C43" s="11"/>
      <c r="D43" s="9">
        <v>32720001</v>
      </c>
      <c r="E43" s="12">
        <v>-9411392.87</v>
      </c>
      <c r="F43" s="9">
        <f t="shared" si="10"/>
        <v>23308608.130000003</v>
      </c>
      <c r="G43" s="12">
        <v>23308608.13</v>
      </c>
      <c r="H43" s="12">
        <v>22634148.13</v>
      </c>
      <c r="I43" s="12">
        <f t="shared" si="6"/>
        <v>0</v>
      </c>
    </row>
    <row r="44" spans="2:9" ht="12.75">
      <c r="B44" s="10" t="s">
        <v>48</v>
      </c>
      <c r="C44" s="11"/>
      <c r="D44" s="9">
        <v>203745183.37</v>
      </c>
      <c r="E44" s="12">
        <v>-3936236.08</v>
      </c>
      <c r="F44" s="9">
        <f t="shared" si="10"/>
        <v>199808947.29</v>
      </c>
      <c r="G44" s="12">
        <v>199602901.69</v>
      </c>
      <c r="H44" s="12">
        <v>198069597.06</v>
      </c>
      <c r="I44" s="12">
        <f t="shared" si="6"/>
        <v>206045.59999999404</v>
      </c>
    </row>
    <row r="45" spans="2:9" ht="12.75">
      <c r="B45" s="10" t="s">
        <v>49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ht="12.75">
      <c r="B46" s="10" t="s">
        <v>50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ht="12.75">
      <c r="B47" s="10" t="s">
        <v>51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ht="12.75">
      <c r="B48" s="10" t="s">
        <v>52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ht="12.75">
      <c r="B49" s="240" t="s">
        <v>53</v>
      </c>
      <c r="C49" s="241"/>
      <c r="D49" s="9">
        <f aca="true" t="shared" si="11" ref="D49:I49">SUM(D50:D58)</f>
        <v>2873491.83</v>
      </c>
      <c r="E49" s="9">
        <f t="shared" si="11"/>
        <v>13521275.489999998</v>
      </c>
      <c r="F49" s="9">
        <f t="shared" si="11"/>
        <v>16394767.32</v>
      </c>
      <c r="G49" s="9">
        <f t="shared" si="11"/>
        <v>6357952.07</v>
      </c>
      <c r="H49" s="9">
        <f t="shared" si="11"/>
        <v>6286030.9</v>
      </c>
      <c r="I49" s="9">
        <f t="shared" si="11"/>
        <v>10036815.25</v>
      </c>
    </row>
    <row r="50" spans="2:9" ht="12.75">
      <c r="B50" s="10" t="s">
        <v>54</v>
      </c>
      <c r="C50" s="11"/>
      <c r="D50" s="9">
        <v>326506</v>
      </c>
      <c r="E50" s="12">
        <v>-34251.8</v>
      </c>
      <c r="F50" s="9">
        <f t="shared" si="10"/>
        <v>292254.2</v>
      </c>
      <c r="G50" s="12">
        <v>286238.9</v>
      </c>
      <c r="H50" s="12">
        <v>286238.9</v>
      </c>
      <c r="I50" s="12">
        <f t="shared" si="6"/>
        <v>6015.299999999988</v>
      </c>
    </row>
    <row r="51" spans="2:9" ht="12.75">
      <c r="B51" s="10" t="s">
        <v>55</v>
      </c>
      <c r="C51" s="11"/>
      <c r="D51" s="9">
        <v>36506</v>
      </c>
      <c r="E51" s="12">
        <v>-36506</v>
      </c>
      <c r="F51" s="9">
        <f t="shared" si="10"/>
        <v>0</v>
      </c>
      <c r="G51" s="12">
        <v>0</v>
      </c>
      <c r="H51" s="12">
        <v>0</v>
      </c>
      <c r="I51" s="12">
        <f t="shared" si="6"/>
        <v>0</v>
      </c>
    </row>
    <row r="52" spans="2:9" ht="12.75">
      <c r="B52" s="10" t="s">
        <v>56</v>
      </c>
      <c r="C52" s="11"/>
      <c r="D52" s="9">
        <v>500</v>
      </c>
      <c r="E52" s="12">
        <v>-250</v>
      </c>
      <c r="F52" s="9">
        <f t="shared" si="10"/>
        <v>250</v>
      </c>
      <c r="G52" s="12">
        <v>0</v>
      </c>
      <c r="H52" s="12">
        <v>0</v>
      </c>
      <c r="I52" s="12">
        <f t="shared" si="6"/>
        <v>250</v>
      </c>
    </row>
    <row r="53" spans="2:9" ht="12.75">
      <c r="B53" s="10" t="s">
        <v>57</v>
      </c>
      <c r="C53" s="11"/>
      <c r="D53" s="9">
        <v>1902904</v>
      </c>
      <c r="E53" s="12">
        <v>8812096</v>
      </c>
      <c r="F53" s="9">
        <f t="shared" si="10"/>
        <v>10715000</v>
      </c>
      <c r="G53" s="12">
        <v>715000</v>
      </c>
      <c r="H53" s="12">
        <v>715000</v>
      </c>
      <c r="I53" s="12">
        <f t="shared" si="6"/>
        <v>10000000</v>
      </c>
    </row>
    <row r="54" spans="2:9" ht="12.75">
      <c r="B54" s="10" t="s">
        <v>58</v>
      </c>
      <c r="C54" s="11"/>
      <c r="D54" s="9"/>
      <c r="E54" s="12"/>
      <c r="F54" s="9">
        <f t="shared" si="10"/>
        <v>0</v>
      </c>
      <c r="G54" s="12"/>
      <c r="H54" s="12"/>
      <c r="I54" s="12">
        <f t="shared" si="6"/>
        <v>0</v>
      </c>
    </row>
    <row r="55" spans="2:9" ht="12.75">
      <c r="B55" s="10" t="s">
        <v>59</v>
      </c>
      <c r="C55" s="11"/>
      <c r="D55" s="9">
        <v>452105.86</v>
      </c>
      <c r="E55" s="12">
        <v>904271.86</v>
      </c>
      <c r="F55" s="9">
        <f t="shared" si="10"/>
        <v>1356377.72</v>
      </c>
      <c r="G55" s="12">
        <v>1325827.77</v>
      </c>
      <c r="H55" s="12">
        <v>1253906.6</v>
      </c>
      <c r="I55" s="12">
        <f t="shared" si="6"/>
        <v>30549.949999999953</v>
      </c>
    </row>
    <row r="56" spans="2:9" ht="12.75">
      <c r="B56" s="10" t="s">
        <v>60</v>
      </c>
      <c r="C56" s="11"/>
      <c r="D56" s="9">
        <v>1</v>
      </c>
      <c r="E56" s="12">
        <v>-1</v>
      </c>
      <c r="F56" s="9">
        <f t="shared" si="10"/>
        <v>0</v>
      </c>
      <c r="G56" s="12">
        <v>0</v>
      </c>
      <c r="H56" s="12">
        <v>0</v>
      </c>
      <c r="I56" s="12">
        <f t="shared" si="6"/>
        <v>0</v>
      </c>
    </row>
    <row r="57" spans="2:9" ht="12.75">
      <c r="B57" s="10" t="s">
        <v>61</v>
      </c>
      <c r="C57" s="11"/>
      <c r="D57" s="9">
        <v>0</v>
      </c>
      <c r="E57" s="12">
        <v>3740885.4</v>
      </c>
      <c r="F57" s="9">
        <f t="shared" si="10"/>
        <v>3740885.4</v>
      </c>
      <c r="G57" s="12">
        <v>3740885.4</v>
      </c>
      <c r="H57" s="12">
        <v>3740885.4</v>
      </c>
      <c r="I57" s="12">
        <f t="shared" si="6"/>
        <v>0</v>
      </c>
    </row>
    <row r="58" spans="2:9" ht="12.75">
      <c r="B58" s="10" t="s">
        <v>62</v>
      </c>
      <c r="C58" s="11"/>
      <c r="D58" s="9">
        <v>154968.97</v>
      </c>
      <c r="E58" s="12">
        <v>135031.03</v>
      </c>
      <c r="F58" s="9">
        <f t="shared" si="10"/>
        <v>290000</v>
      </c>
      <c r="G58" s="12">
        <v>290000</v>
      </c>
      <c r="H58" s="12">
        <v>290000</v>
      </c>
      <c r="I58" s="12">
        <f t="shared" si="6"/>
        <v>0</v>
      </c>
    </row>
    <row r="59" spans="2:9" ht="12.75">
      <c r="B59" s="7" t="s">
        <v>63</v>
      </c>
      <c r="C59" s="8"/>
      <c r="D59" s="9">
        <f>SUM(D60:D62)</f>
        <v>42477233.79</v>
      </c>
      <c r="E59" s="9">
        <f>SUM(E60:E62)</f>
        <v>6889740.68</v>
      </c>
      <c r="F59" s="9">
        <f>SUM(F60:F62)</f>
        <v>49366974.47</v>
      </c>
      <c r="G59" s="9">
        <f>SUM(G60:G62)</f>
        <v>9470568.13</v>
      </c>
      <c r="H59" s="9">
        <f>SUM(H60:H62)</f>
        <v>7489167.9</v>
      </c>
      <c r="I59" s="12">
        <f t="shared" si="6"/>
        <v>39896406.339999996</v>
      </c>
    </row>
    <row r="60" spans="2:9" ht="12.75">
      <c r="B60" s="10" t="s">
        <v>64</v>
      </c>
      <c r="C60" s="11"/>
      <c r="D60" s="9">
        <v>42477233.79</v>
      </c>
      <c r="E60" s="12">
        <v>6889740.68</v>
      </c>
      <c r="F60" s="9">
        <f t="shared" si="10"/>
        <v>49366974.47</v>
      </c>
      <c r="G60" s="12">
        <v>9470568.13</v>
      </c>
      <c r="H60" s="12">
        <v>7489167.9</v>
      </c>
      <c r="I60" s="12">
        <f t="shared" si="6"/>
        <v>39896406.339999996</v>
      </c>
    </row>
    <row r="61" spans="2:9" ht="12.75">
      <c r="B61" s="10" t="s">
        <v>65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ht="12.75">
      <c r="B62" s="10" t="s">
        <v>66</v>
      </c>
      <c r="C62" s="11"/>
      <c r="D62" s="9"/>
      <c r="E62" s="12"/>
      <c r="F62" s="9">
        <f t="shared" si="10"/>
        <v>0</v>
      </c>
      <c r="G62" s="12"/>
      <c r="H62" s="12"/>
      <c r="I62" s="12">
        <f t="shared" si="6"/>
        <v>0</v>
      </c>
    </row>
    <row r="63" spans="2:9" ht="12.75">
      <c r="B63" s="240" t="s">
        <v>67</v>
      </c>
      <c r="C63" s="241"/>
      <c r="D63" s="9">
        <f>SUM(D64:D71)</f>
        <v>0</v>
      </c>
      <c r="E63" s="9">
        <f>SUM(E64:E71)</f>
        <v>0</v>
      </c>
      <c r="F63" s="9">
        <f>F64+F65+F66+F67+F68+F70+F71</f>
        <v>0</v>
      </c>
      <c r="G63" s="9">
        <f>SUM(G64:G71)</f>
        <v>0</v>
      </c>
      <c r="H63" s="9">
        <f>SUM(H64:H71)</f>
        <v>0</v>
      </c>
      <c r="I63" s="12">
        <f t="shared" si="6"/>
        <v>0</v>
      </c>
    </row>
    <row r="64" spans="2:9" ht="12.75">
      <c r="B64" s="10" t="s">
        <v>68</v>
      </c>
      <c r="C64" s="11"/>
      <c r="D64" s="9"/>
      <c r="E64" s="12"/>
      <c r="F64" s="9">
        <f t="shared" si="10"/>
        <v>0</v>
      </c>
      <c r="G64" s="12"/>
      <c r="H64" s="12"/>
      <c r="I64" s="12">
        <f t="shared" si="6"/>
        <v>0</v>
      </c>
    </row>
    <row r="65" spans="2:9" ht="12.75">
      <c r="B65" s="10" t="s">
        <v>69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ht="12.75">
      <c r="B66" s="10" t="s">
        <v>70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ht="12.75">
      <c r="B67" s="10" t="s">
        <v>71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ht="12.75">
      <c r="B68" s="10" t="s">
        <v>72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ht="12.75">
      <c r="B69" s="10" t="s">
        <v>73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ht="12.75">
      <c r="B70" s="10" t="s">
        <v>74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ht="12.75">
      <c r="B71" s="10" t="s">
        <v>75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ht="12.75">
      <c r="B72" s="7" t="s">
        <v>76</v>
      </c>
      <c r="C72" s="8"/>
      <c r="D72" s="9">
        <f>SUM(D73:D75)</f>
        <v>0</v>
      </c>
      <c r="E72" s="9">
        <f>SUM(E73:E75)</f>
        <v>22295716</v>
      </c>
      <c r="F72" s="9">
        <f>SUM(F73:F75)</f>
        <v>22295716</v>
      </c>
      <c r="G72" s="9">
        <f>SUM(G73:G75)</f>
        <v>12295716</v>
      </c>
      <c r="H72" s="9">
        <f>SUM(H73:H75)</f>
        <v>12295716</v>
      </c>
      <c r="I72" s="12">
        <f t="shared" si="6"/>
        <v>10000000</v>
      </c>
    </row>
    <row r="73" spans="2:9" ht="12.75">
      <c r="B73" s="10" t="s">
        <v>77</v>
      </c>
      <c r="C73" s="11"/>
      <c r="D73" s="9"/>
      <c r="E73" s="12"/>
      <c r="F73" s="9">
        <f t="shared" si="10"/>
        <v>0</v>
      </c>
      <c r="G73" s="12"/>
      <c r="H73" s="12"/>
      <c r="I73" s="12">
        <f t="shared" si="6"/>
        <v>0</v>
      </c>
    </row>
    <row r="74" spans="2:9" ht="12.75">
      <c r="B74" s="10" t="s">
        <v>78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ht="12.75">
      <c r="B75" s="10" t="s">
        <v>79</v>
      </c>
      <c r="C75" s="11"/>
      <c r="D75" s="9">
        <v>0</v>
      </c>
      <c r="E75" s="12">
        <v>22295716</v>
      </c>
      <c r="F75" s="9">
        <f t="shared" si="10"/>
        <v>22295716</v>
      </c>
      <c r="G75" s="12">
        <v>12295716</v>
      </c>
      <c r="H75" s="12">
        <v>12295716</v>
      </c>
      <c r="I75" s="12">
        <f t="shared" si="6"/>
        <v>10000000</v>
      </c>
    </row>
    <row r="76" spans="2:9" ht="12.75">
      <c r="B76" s="7" t="s">
        <v>80</v>
      </c>
      <c r="C76" s="8"/>
      <c r="D76" s="9">
        <f>SUM(D77:D83)</f>
        <v>4711710.43</v>
      </c>
      <c r="E76" s="9">
        <f>SUM(E77:E83)</f>
        <v>27869300.650000002</v>
      </c>
      <c r="F76" s="9">
        <f>SUM(F77:F83)</f>
        <v>32581011.080000002</v>
      </c>
      <c r="G76" s="9">
        <f>SUM(G77:G83)</f>
        <v>32581010.080000002</v>
      </c>
      <c r="H76" s="9">
        <f>SUM(H77:H83)</f>
        <v>32581010.080000002</v>
      </c>
      <c r="I76" s="12">
        <f t="shared" si="6"/>
        <v>1</v>
      </c>
    </row>
    <row r="77" spans="2:9" ht="12.75">
      <c r="B77" s="10" t="s">
        <v>81</v>
      </c>
      <c r="C77" s="11"/>
      <c r="D77" s="9">
        <v>511709.43</v>
      </c>
      <c r="E77" s="12">
        <v>6180019.98</v>
      </c>
      <c r="F77" s="9">
        <f t="shared" si="10"/>
        <v>6691729.41</v>
      </c>
      <c r="G77" s="12">
        <v>6691729.41</v>
      </c>
      <c r="H77" s="12">
        <v>6691729.41</v>
      </c>
      <c r="I77" s="12">
        <f t="shared" si="6"/>
        <v>0</v>
      </c>
    </row>
    <row r="78" spans="2:9" ht="12.75">
      <c r="B78" s="10" t="s">
        <v>82</v>
      </c>
      <c r="C78" s="11"/>
      <c r="D78" s="9">
        <v>4200000</v>
      </c>
      <c r="E78" s="12">
        <v>21689280.67</v>
      </c>
      <c r="F78" s="9">
        <f t="shared" si="10"/>
        <v>25889280.67</v>
      </c>
      <c r="G78" s="12">
        <v>25889280.67</v>
      </c>
      <c r="H78" s="12">
        <v>25889280.67</v>
      </c>
      <c r="I78" s="12">
        <f t="shared" si="6"/>
        <v>0</v>
      </c>
    </row>
    <row r="79" spans="2:9" ht="12.75">
      <c r="B79" s="10" t="s">
        <v>83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ht="12.75">
      <c r="B80" s="10" t="s">
        <v>84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ht="12.75">
      <c r="B81" s="10" t="s">
        <v>85</v>
      </c>
      <c r="C81" s="11"/>
      <c r="D81" s="9">
        <v>1</v>
      </c>
      <c r="E81" s="12">
        <v>0</v>
      </c>
      <c r="F81" s="9">
        <f t="shared" si="10"/>
        <v>1</v>
      </c>
      <c r="G81" s="12">
        <v>0</v>
      </c>
      <c r="H81" s="12">
        <v>0</v>
      </c>
      <c r="I81" s="12">
        <f t="shared" si="6"/>
        <v>1</v>
      </c>
    </row>
    <row r="82" spans="2:9" ht="12.75">
      <c r="B82" s="10" t="s">
        <v>86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ht="12.75">
      <c r="B83" s="10" t="s">
        <v>87</v>
      </c>
      <c r="C83" s="11"/>
      <c r="D83" s="9"/>
      <c r="E83" s="12"/>
      <c r="F83" s="9">
        <f t="shared" si="10"/>
        <v>0</v>
      </c>
      <c r="G83" s="12"/>
      <c r="H83" s="12"/>
      <c r="I83" s="12">
        <f t="shared" si="6"/>
        <v>0</v>
      </c>
    </row>
    <row r="84" spans="2:9" ht="12.75">
      <c r="B84" s="13"/>
      <c r="C84" s="14"/>
      <c r="D84" s="15"/>
      <c r="E84" s="16"/>
      <c r="F84" s="16"/>
      <c r="G84" s="16"/>
      <c r="H84" s="16"/>
      <c r="I84" s="16"/>
    </row>
    <row r="85" spans="2:9" ht="12.75">
      <c r="B85" s="17" t="s">
        <v>88</v>
      </c>
      <c r="C85" s="18"/>
      <c r="D85" s="19">
        <f aca="true" t="shared" si="12" ref="D85:I85">D86+D104+D94+D114+D124+D134+D138+D147+D151</f>
        <v>436296966.26000005</v>
      </c>
      <c r="E85" s="19">
        <f>E86+E104+E94+E114+E124+E134+E138+E147+E151</f>
        <v>-21869317.309999995</v>
      </c>
      <c r="F85" s="19">
        <f t="shared" si="12"/>
        <v>414427648.95</v>
      </c>
      <c r="G85" s="19">
        <f>G86+G104+G94+G114+G124+G134+G138+G147+G151</f>
        <v>381529047.31999993</v>
      </c>
      <c r="H85" s="19">
        <f>H86+H104+H94+H114+H124+H134+H138+H147+H151</f>
        <v>369167245.01</v>
      </c>
      <c r="I85" s="19">
        <f t="shared" si="12"/>
        <v>32898601.630000018</v>
      </c>
    </row>
    <row r="86" spans="2:9" ht="12.75">
      <c r="B86" s="7" t="s">
        <v>15</v>
      </c>
      <c r="C86" s="8"/>
      <c r="D86" s="9">
        <f>SUM(D87:D93)</f>
        <v>89055409.61</v>
      </c>
      <c r="E86" s="9">
        <f>SUM(E87:E93)</f>
        <v>-1163843.9700000002</v>
      </c>
      <c r="F86" s="9">
        <f>SUM(F87:F93)</f>
        <v>87891565.64</v>
      </c>
      <c r="G86" s="9">
        <f>SUM(G87:G93)</f>
        <v>87891565.55</v>
      </c>
      <c r="H86" s="9">
        <f>SUM(H87:H93)</f>
        <v>87891565.55</v>
      </c>
      <c r="I86" s="12">
        <f aca="true" t="shared" si="13" ref="I86:I149">F86-G86</f>
        <v>0.09000000357627869</v>
      </c>
    </row>
    <row r="87" spans="2:9" ht="12.75">
      <c r="B87" s="10" t="s">
        <v>16</v>
      </c>
      <c r="C87" s="11"/>
      <c r="D87" s="9">
        <v>73280824.64</v>
      </c>
      <c r="E87" s="12">
        <v>-2706593.47</v>
      </c>
      <c r="F87" s="9">
        <f aca="true" t="shared" si="14" ref="F87:F103">D87+E87</f>
        <v>70574231.17</v>
      </c>
      <c r="G87" s="12">
        <v>70574231.17</v>
      </c>
      <c r="H87" s="12">
        <v>70574231.17</v>
      </c>
      <c r="I87" s="12">
        <f t="shared" si="13"/>
        <v>0</v>
      </c>
    </row>
    <row r="88" spans="2:9" ht="12.75">
      <c r="B88" s="10" t="s">
        <v>17</v>
      </c>
      <c r="C88" s="11"/>
      <c r="D88" s="9">
        <v>0</v>
      </c>
      <c r="E88" s="12">
        <v>498800</v>
      </c>
      <c r="F88" s="9">
        <f t="shared" si="14"/>
        <v>498800</v>
      </c>
      <c r="G88" s="12">
        <v>498799.91</v>
      </c>
      <c r="H88" s="12">
        <v>498799.91</v>
      </c>
      <c r="I88" s="12">
        <f t="shared" si="13"/>
        <v>0.09000000002561137</v>
      </c>
    </row>
    <row r="89" spans="2:9" ht="12.75">
      <c r="B89" s="10" t="s">
        <v>18</v>
      </c>
      <c r="C89" s="11"/>
      <c r="D89" s="9">
        <v>14160768.03</v>
      </c>
      <c r="E89" s="12">
        <v>1697347.22</v>
      </c>
      <c r="F89" s="9">
        <f t="shared" si="14"/>
        <v>15858115.25</v>
      </c>
      <c r="G89" s="12">
        <v>15858115.25</v>
      </c>
      <c r="H89" s="12">
        <v>15858115.25</v>
      </c>
      <c r="I89" s="12">
        <f t="shared" si="13"/>
        <v>0</v>
      </c>
    </row>
    <row r="90" spans="2:9" ht="12.75">
      <c r="B90" s="10" t="s">
        <v>19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ht="12.75">
      <c r="B91" s="10" t="s">
        <v>20</v>
      </c>
      <c r="C91" s="11"/>
      <c r="D91" s="9">
        <v>1613816.94</v>
      </c>
      <c r="E91" s="12">
        <v>-653397.72</v>
      </c>
      <c r="F91" s="9">
        <f t="shared" si="14"/>
        <v>960419.22</v>
      </c>
      <c r="G91" s="12">
        <v>960419.22</v>
      </c>
      <c r="H91" s="12">
        <v>960419.22</v>
      </c>
      <c r="I91" s="12">
        <f t="shared" si="13"/>
        <v>0</v>
      </c>
    </row>
    <row r="92" spans="2:9" ht="12.75">
      <c r="B92" s="10" t="s">
        <v>21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ht="12.75">
      <c r="B93" s="10" t="s">
        <v>22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ht="12.75">
      <c r="B94" s="7" t="s">
        <v>23</v>
      </c>
      <c r="C94" s="8"/>
      <c r="D94" s="9">
        <f>SUM(D95:D103)</f>
        <v>32785324.11</v>
      </c>
      <c r="E94" s="9">
        <f>SUM(E95:E103)</f>
        <v>-17200288.52</v>
      </c>
      <c r="F94" s="9">
        <f>SUM(F95:F103)</f>
        <v>15585035.59</v>
      </c>
      <c r="G94" s="9">
        <f>SUM(G95:G103)</f>
        <v>15078473.06</v>
      </c>
      <c r="H94" s="9">
        <f>SUM(H95:H103)</f>
        <v>11856070.59</v>
      </c>
      <c r="I94" s="12">
        <f t="shared" si="13"/>
        <v>506562.52999999933</v>
      </c>
    </row>
    <row r="95" spans="2:9" ht="12.75">
      <c r="B95" s="10" t="s">
        <v>24</v>
      </c>
      <c r="C95" s="11"/>
      <c r="D95" s="9">
        <v>396735.03</v>
      </c>
      <c r="E95" s="12">
        <v>-109756.01</v>
      </c>
      <c r="F95" s="9">
        <f t="shared" si="14"/>
        <v>286979.02</v>
      </c>
      <c r="G95" s="12">
        <v>274049.62</v>
      </c>
      <c r="H95" s="12">
        <v>272928.77</v>
      </c>
      <c r="I95" s="12">
        <f t="shared" si="13"/>
        <v>12929.400000000023</v>
      </c>
    </row>
    <row r="96" spans="2:9" ht="12.75">
      <c r="B96" s="10" t="s">
        <v>25</v>
      </c>
      <c r="C96" s="11"/>
      <c r="D96" s="9">
        <v>0</v>
      </c>
      <c r="E96" s="12">
        <v>6720</v>
      </c>
      <c r="F96" s="9">
        <f t="shared" si="14"/>
        <v>6720</v>
      </c>
      <c r="G96" s="12">
        <v>0</v>
      </c>
      <c r="H96" s="12">
        <v>0</v>
      </c>
      <c r="I96" s="12">
        <f t="shared" si="13"/>
        <v>6720</v>
      </c>
    </row>
    <row r="97" spans="2:9" ht="12.75">
      <c r="B97" s="10" t="s">
        <v>26</v>
      </c>
      <c r="C97" s="11"/>
      <c r="D97" s="9">
        <v>1635</v>
      </c>
      <c r="E97" s="12">
        <v>-790</v>
      </c>
      <c r="F97" s="9">
        <f t="shared" si="14"/>
        <v>845</v>
      </c>
      <c r="G97" s="12">
        <v>0</v>
      </c>
      <c r="H97" s="12">
        <v>0</v>
      </c>
      <c r="I97" s="12">
        <f t="shared" si="13"/>
        <v>845</v>
      </c>
    </row>
    <row r="98" spans="2:9" ht="12.75">
      <c r="B98" s="10" t="s">
        <v>27</v>
      </c>
      <c r="C98" s="11"/>
      <c r="D98" s="9">
        <v>1014695.57</v>
      </c>
      <c r="E98" s="12">
        <v>2712974.49</v>
      </c>
      <c r="F98" s="9">
        <f t="shared" si="14"/>
        <v>3727670.06</v>
      </c>
      <c r="G98" s="12">
        <v>3567707.98</v>
      </c>
      <c r="H98" s="12">
        <v>1792659.42</v>
      </c>
      <c r="I98" s="12">
        <f t="shared" si="13"/>
        <v>159962.08000000007</v>
      </c>
    </row>
    <row r="99" spans="2:9" ht="12.75">
      <c r="B99" s="10" t="s">
        <v>28</v>
      </c>
      <c r="C99" s="11"/>
      <c r="D99" s="9">
        <v>710710.24</v>
      </c>
      <c r="E99" s="12">
        <v>-704280.84</v>
      </c>
      <c r="F99" s="9">
        <f t="shared" si="14"/>
        <v>6429.400000000023</v>
      </c>
      <c r="G99" s="12">
        <v>3526.4</v>
      </c>
      <c r="H99" s="12">
        <v>3526.4</v>
      </c>
      <c r="I99" s="12">
        <f t="shared" si="13"/>
        <v>2903.000000000023</v>
      </c>
    </row>
    <row r="100" spans="2:9" ht="12.75">
      <c r="B100" s="10" t="s">
        <v>29</v>
      </c>
      <c r="C100" s="11"/>
      <c r="D100" s="9">
        <v>18020000</v>
      </c>
      <c r="E100" s="12">
        <v>-7173534.34</v>
      </c>
      <c r="F100" s="9">
        <f t="shared" si="14"/>
        <v>10846465.66</v>
      </c>
      <c r="G100" s="12">
        <v>10793815.62</v>
      </c>
      <c r="H100" s="12">
        <v>9583338.62</v>
      </c>
      <c r="I100" s="12">
        <f t="shared" si="13"/>
        <v>52650.04000000097</v>
      </c>
    </row>
    <row r="101" spans="2:9" ht="12.75">
      <c r="B101" s="10" t="s">
        <v>30</v>
      </c>
      <c r="C101" s="11"/>
      <c r="D101" s="9">
        <v>8839824.93</v>
      </c>
      <c r="E101" s="12">
        <v>-8677598.92</v>
      </c>
      <c r="F101" s="9">
        <f t="shared" si="14"/>
        <v>162226.00999999978</v>
      </c>
      <c r="G101" s="12">
        <v>116093.72</v>
      </c>
      <c r="H101" s="12">
        <v>103133.74</v>
      </c>
      <c r="I101" s="12">
        <f t="shared" si="13"/>
        <v>46132.289999999775</v>
      </c>
    </row>
    <row r="102" spans="2:9" ht="12.75">
      <c r="B102" s="10" t="s">
        <v>31</v>
      </c>
      <c r="C102" s="11"/>
      <c r="D102" s="9">
        <v>955668.37</v>
      </c>
      <c r="E102" s="12">
        <v>-891689.11</v>
      </c>
      <c r="F102" s="9">
        <f t="shared" si="14"/>
        <v>63979.26000000001</v>
      </c>
      <c r="G102" s="12">
        <v>63979.26</v>
      </c>
      <c r="H102" s="12">
        <v>39181.39</v>
      </c>
      <c r="I102" s="12">
        <f t="shared" si="13"/>
        <v>0</v>
      </c>
    </row>
    <row r="103" spans="2:9" ht="12.75">
      <c r="B103" s="10" t="s">
        <v>32</v>
      </c>
      <c r="C103" s="11"/>
      <c r="D103" s="9">
        <v>2846054.97</v>
      </c>
      <c r="E103" s="12">
        <v>-2362333.79</v>
      </c>
      <c r="F103" s="9">
        <f t="shared" si="14"/>
        <v>483721.18000000017</v>
      </c>
      <c r="G103" s="12">
        <v>259300.46</v>
      </c>
      <c r="H103" s="12">
        <v>61302.25</v>
      </c>
      <c r="I103" s="12">
        <f t="shared" si="13"/>
        <v>224420.72000000018</v>
      </c>
    </row>
    <row r="104" spans="2:9" ht="12.75">
      <c r="B104" s="7" t="s">
        <v>33</v>
      </c>
      <c r="C104" s="8"/>
      <c r="D104" s="9">
        <f>SUM(D105:D113)</f>
        <v>68075749.82</v>
      </c>
      <c r="E104" s="9">
        <f>SUM(E105:E113)</f>
        <v>-18883923.16</v>
      </c>
      <c r="F104" s="9">
        <f>SUM(F105:F113)</f>
        <v>49191826.66</v>
      </c>
      <c r="G104" s="9">
        <f>SUM(G105:G113)</f>
        <v>48956261.769999996</v>
      </c>
      <c r="H104" s="9">
        <f>SUM(H105:H113)</f>
        <v>48956261.769999996</v>
      </c>
      <c r="I104" s="12">
        <f t="shared" si="13"/>
        <v>235564.8900000006</v>
      </c>
    </row>
    <row r="105" spans="2:9" ht="12.75">
      <c r="B105" s="10" t="s">
        <v>34</v>
      </c>
      <c r="C105" s="11"/>
      <c r="D105" s="9">
        <v>45468587.95</v>
      </c>
      <c r="E105" s="12">
        <v>-6873896.95</v>
      </c>
      <c r="F105" s="12">
        <f>D105+E105</f>
        <v>38594691</v>
      </c>
      <c r="G105" s="12">
        <v>38594691</v>
      </c>
      <c r="H105" s="12">
        <v>38594691</v>
      </c>
      <c r="I105" s="12">
        <f t="shared" si="13"/>
        <v>0</v>
      </c>
    </row>
    <row r="106" spans="2:9" ht="12.75">
      <c r="B106" s="10" t="s">
        <v>35</v>
      </c>
      <c r="C106" s="11"/>
      <c r="D106" s="9">
        <v>40000</v>
      </c>
      <c r="E106" s="12">
        <v>20000</v>
      </c>
      <c r="F106" s="12">
        <f aca="true" t="shared" si="15" ref="F106:F113">D106+E106</f>
        <v>60000</v>
      </c>
      <c r="G106" s="12">
        <v>20750</v>
      </c>
      <c r="H106" s="12">
        <v>20750</v>
      </c>
      <c r="I106" s="12">
        <f t="shared" si="13"/>
        <v>39250</v>
      </c>
    </row>
    <row r="107" spans="2:9" ht="12.75">
      <c r="B107" s="10" t="s">
        <v>36</v>
      </c>
      <c r="C107" s="11"/>
      <c r="D107" s="9">
        <v>10586756.87</v>
      </c>
      <c r="E107" s="12">
        <v>-9783978.23</v>
      </c>
      <c r="F107" s="12">
        <f t="shared" si="15"/>
        <v>802778.6399999987</v>
      </c>
      <c r="G107" s="12">
        <v>713333.75</v>
      </c>
      <c r="H107" s="12">
        <v>713333.75</v>
      </c>
      <c r="I107" s="12">
        <f t="shared" si="13"/>
        <v>89444.88999999873</v>
      </c>
    </row>
    <row r="108" spans="2:9" ht="12.75">
      <c r="B108" s="10" t="s">
        <v>37</v>
      </c>
      <c r="C108" s="11"/>
      <c r="D108" s="9">
        <v>0</v>
      </c>
      <c r="E108" s="12">
        <v>600</v>
      </c>
      <c r="F108" s="12">
        <f t="shared" si="15"/>
        <v>600</v>
      </c>
      <c r="G108" s="12">
        <v>0</v>
      </c>
      <c r="H108" s="12">
        <v>0</v>
      </c>
      <c r="I108" s="12">
        <f t="shared" si="13"/>
        <v>600</v>
      </c>
    </row>
    <row r="109" spans="2:9" ht="12.75">
      <c r="B109" s="10" t="s">
        <v>38</v>
      </c>
      <c r="C109" s="11"/>
      <c r="D109" s="9">
        <v>414380</v>
      </c>
      <c r="E109" s="12">
        <v>478129.98</v>
      </c>
      <c r="F109" s="12">
        <f t="shared" si="15"/>
        <v>892509.98</v>
      </c>
      <c r="G109" s="12">
        <v>876509.98</v>
      </c>
      <c r="H109" s="12">
        <v>876509.98</v>
      </c>
      <c r="I109" s="12">
        <f t="shared" si="13"/>
        <v>16000</v>
      </c>
    </row>
    <row r="110" spans="2:9" ht="12.75">
      <c r="B110" s="10" t="s">
        <v>39</v>
      </c>
      <c r="C110" s="11"/>
      <c r="D110" s="9">
        <v>190155</v>
      </c>
      <c r="E110" s="12">
        <v>-90155</v>
      </c>
      <c r="F110" s="12">
        <f t="shared" si="15"/>
        <v>100000</v>
      </c>
      <c r="G110" s="12">
        <v>98600</v>
      </c>
      <c r="H110" s="12">
        <v>98600</v>
      </c>
      <c r="I110" s="12">
        <f t="shared" si="13"/>
        <v>1400</v>
      </c>
    </row>
    <row r="111" spans="2:9" ht="12.75">
      <c r="B111" s="10" t="s">
        <v>40</v>
      </c>
      <c r="C111" s="11"/>
      <c r="D111" s="9">
        <v>56370</v>
      </c>
      <c r="E111" s="12">
        <v>0</v>
      </c>
      <c r="F111" s="12">
        <f t="shared" si="15"/>
        <v>56370</v>
      </c>
      <c r="G111" s="12">
        <v>0</v>
      </c>
      <c r="H111" s="12">
        <v>0</v>
      </c>
      <c r="I111" s="12">
        <f t="shared" si="13"/>
        <v>56370</v>
      </c>
    </row>
    <row r="112" spans="2:9" ht="12.75">
      <c r="B112" s="10" t="s">
        <v>41</v>
      </c>
      <c r="C112" s="11"/>
      <c r="D112" s="9">
        <v>34500</v>
      </c>
      <c r="E112" s="12">
        <v>0</v>
      </c>
      <c r="F112" s="12">
        <f t="shared" si="15"/>
        <v>34500</v>
      </c>
      <c r="G112" s="12">
        <v>2000</v>
      </c>
      <c r="H112" s="12">
        <v>2000</v>
      </c>
      <c r="I112" s="12">
        <f t="shared" si="13"/>
        <v>32500</v>
      </c>
    </row>
    <row r="113" spans="2:9" ht="12.75">
      <c r="B113" s="10" t="s">
        <v>42</v>
      </c>
      <c r="C113" s="11"/>
      <c r="D113" s="9">
        <v>11285000</v>
      </c>
      <c r="E113" s="12">
        <v>-2634622.96</v>
      </c>
      <c r="F113" s="12">
        <f t="shared" si="15"/>
        <v>8650377.04</v>
      </c>
      <c r="G113" s="12">
        <v>8650377.04</v>
      </c>
      <c r="H113" s="12">
        <v>8650377.04</v>
      </c>
      <c r="I113" s="12">
        <f t="shared" si="13"/>
        <v>0</v>
      </c>
    </row>
    <row r="114" spans="2:9" ht="25.5" customHeight="1">
      <c r="B114" s="240" t="s">
        <v>43</v>
      </c>
      <c r="C114" s="241"/>
      <c r="D114" s="9">
        <f>SUM(D115:D123)</f>
        <v>905000</v>
      </c>
      <c r="E114" s="9">
        <f>SUM(E115:E123)</f>
        <v>-905000</v>
      </c>
      <c r="F114" s="9">
        <f>SUM(F115:F123)</f>
        <v>0</v>
      </c>
      <c r="G114" s="9">
        <f>SUM(G115:G123)</f>
        <v>0</v>
      </c>
      <c r="H114" s="9">
        <f>SUM(H115:H123)</f>
        <v>0</v>
      </c>
      <c r="I114" s="12">
        <f t="shared" si="13"/>
        <v>0</v>
      </c>
    </row>
    <row r="115" spans="2:9" ht="12.75">
      <c r="B115" s="10" t="s">
        <v>44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ht="12.75">
      <c r="B116" s="10" t="s">
        <v>45</v>
      </c>
      <c r="C116" s="11"/>
      <c r="D116" s="9"/>
      <c r="E116" s="12"/>
      <c r="F116" s="12">
        <f aca="true" t="shared" si="16" ref="F116:F123">D116+E116</f>
        <v>0</v>
      </c>
      <c r="G116" s="12"/>
      <c r="H116" s="12"/>
      <c r="I116" s="12">
        <f t="shared" si="13"/>
        <v>0</v>
      </c>
    </row>
    <row r="117" spans="2:9" ht="12.75">
      <c r="B117" s="10" t="s">
        <v>46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ht="12.75">
      <c r="B118" s="10" t="s">
        <v>47</v>
      </c>
      <c r="C118" s="11"/>
      <c r="D118" s="9">
        <v>905000</v>
      </c>
      <c r="E118" s="12">
        <v>-905000</v>
      </c>
      <c r="F118" s="12">
        <f t="shared" si="16"/>
        <v>0</v>
      </c>
      <c r="G118" s="12">
        <v>0</v>
      </c>
      <c r="H118" s="12">
        <v>0</v>
      </c>
      <c r="I118" s="12">
        <f t="shared" si="13"/>
        <v>0</v>
      </c>
    </row>
    <row r="119" spans="2:9" ht="12.75">
      <c r="B119" s="10" t="s">
        <v>48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ht="12.75">
      <c r="B120" s="10" t="s">
        <v>49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ht="12.75">
      <c r="B121" s="10" t="s">
        <v>50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ht="12.75">
      <c r="B122" s="10" t="s">
        <v>51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ht="12.75">
      <c r="B123" s="10" t="s">
        <v>52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ht="12.75">
      <c r="B124" s="7" t="s">
        <v>53</v>
      </c>
      <c r="C124" s="8"/>
      <c r="D124" s="9">
        <f>SUM(D125:D133)</f>
        <v>16881549.77</v>
      </c>
      <c r="E124" s="9">
        <f>SUM(E125:E133)</f>
        <v>-4993045.37</v>
      </c>
      <c r="F124" s="9">
        <f>SUM(F125:F133)</f>
        <v>11888504.399999999</v>
      </c>
      <c r="G124" s="9">
        <f>SUM(G125:G133)</f>
        <v>11491256.139999999</v>
      </c>
      <c r="H124" s="9">
        <f>SUM(H125:H133)</f>
        <v>2351856.3</v>
      </c>
      <c r="I124" s="12">
        <f t="shared" si="13"/>
        <v>397248.2599999998</v>
      </c>
    </row>
    <row r="125" spans="2:9" ht="12.75">
      <c r="B125" s="10" t="s">
        <v>54</v>
      </c>
      <c r="C125" s="11"/>
      <c r="D125" s="9">
        <v>1142518.8</v>
      </c>
      <c r="E125" s="12">
        <v>-506372.04</v>
      </c>
      <c r="F125" s="12">
        <f>D125+E125</f>
        <v>636146.76</v>
      </c>
      <c r="G125" s="12">
        <v>403946.38</v>
      </c>
      <c r="H125" s="12">
        <v>403946.38</v>
      </c>
      <c r="I125" s="12">
        <f t="shared" si="13"/>
        <v>232200.38</v>
      </c>
    </row>
    <row r="126" spans="2:9" ht="12.75">
      <c r="B126" s="10" t="s">
        <v>55</v>
      </c>
      <c r="C126" s="11"/>
      <c r="D126" s="9">
        <v>58809</v>
      </c>
      <c r="E126" s="12">
        <v>3990</v>
      </c>
      <c r="F126" s="12">
        <f aca="true" t="shared" si="17" ref="F126:F133">D126+E126</f>
        <v>62799</v>
      </c>
      <c r="G126" s="12">
        <v>36385.72</v>
      </c>
      <c r="H126" s="12">
        <v>36385.72</v>
      </c>
      <c r="I126" s="12">
        <f t="shared" si="13"/>
        <v>26413.28</v>
      </c>
    </row>
    <row r="127" spans="2:9" ht="12.75">
      <c r="B127" s="10" t="s">
        <v>56</v>
      </c>
      <c r="C127" s="11"/>
      <c r="D127" s="9">
        <v>0</v>
      </c>
      <c r="E127" s="12">
        <v>996</v>
      </c>
      <c r="F127" s="12">
        <f t="shared" si="17"/>
        <v>996</v>
      </c>
      <c r="G127" s="12">
        <v>0</v>
      </c>
      <c r="H127" s="12">
        <v>0</v>
      </c>
      <c r="I127" s="12">
        <f t="shared" si="13"/>
        <v>996</v>
      </c>
    </row>
    <row r="128" spans="2:9" ht="12.75">
      <c r="B128" s="10" t="s">
        <v>57</v>
      </c>
      <c r="C128" s="11"/>
      <c r="D128" s="9">
        <v>12039957.12</v>
      </c>
      <c r="E128" s="12">
        <v>-2899788.48</v>
      </c>
      <c r="F128" s="12">
        <f t="shared" si="17"/>
        <v>9140168.639999999</v>
      </c>
      <c r="G128" s="12">
        <v>9139399.84</v>
      </c>
      <c r="H128" s="12">
        <v>0</v>
      </c>
      <c r="I128" s="12">
        <f t="shared" si="13"/>
        <v>768.7999999988824</v>
      </c>
    </row>
    <row r="129" spans="2:9" ht="12.75">
      <c r="B129" s="10" t="s">
        <v>58</v>
      </c>
      <c r="C129" s="11"/>
      <c r="D129" s="9">
        <v>12528.99</v>
      </c>
      <c r="E129" s="12">
        <v>-12528.99</v>
      </c>
      <c r="F129" s="12">
        <f t="shared" si="17"/>
        <v>0</v>
      </c>
      <c r="G129" s="12">
        <v>0</v>
      </c>
      <c r="H129" s="12">
        <v>0</v>
      </c>
      <c r="I129" s="12">
        <f t="shared" si="13"/>
        <v>0</v>
      </c>
    </row>
    <row r="130" spans="2:9" ht="12.75">
      <c r="B130" s="10" t="s">
        <v>59</v>
      </c>
      <c r="C130" s="11"/>
      <c r="D130" s="9">
        <v>3624735.86</v>
      </c>
      <c r="E130" s="12">
        <v>-1579341.86</v>
      </c>
      <c r="F130" s="12">
        <f t="shared" si="17"/>
        <v>2045393.9999999998</v>
      </c>
      <c r="G130" s="12">
        <v>1911524.2</v>
      </c>
      <c r="H130" s="12">
        <v>1911524.2</v>
      </c>
      <c r="I130" s="12">
        <f t="shared" si="13"/>
        <v>133869.7999999998</v>
      </c>
    </row>
    <row r="131" spans="2:9" ht="12.75">
      <c r="B131" s="10" t="s">
        <v>60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ht="12.75">
      <c r="B132" s="10" t="s">
        <v>61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ht="12.75">
      <c r="B133" s="10" t="s">
        <v>62</v>
      </c>
      <c r="C133" s="11"/>
      <c r="D133" s="9">
        <v>3000</v>
      </c>
      <c r="E133" s="12">
        <v>0</v>
      </c>
      <c r="F133" s="12">
        <f t="shared" si="17"/>
        <v>3000</v>
      </c>
      <c r="G133" s="12">
        <v>0</v>
      </c>
      <c r="H133" s="12">
        <v>0</v>
      </c>
      <c r="I133" s="12">
        <f t="shared" si="13"/>
        <v>3000</v>
      </c>
    </row>
    <row r="134" spans="2:9" ht="12.75">
      <c r="B134" s="7" t="s">
        <v>63</v>
      </c>
      <c r="C134" s="8"/>
      <c r="D134" s="9">
        <f>SUM(D135:D137)</f>
        <v>105700116.26</v>
      </c>
      <c r="E134" s="9">
        <f>SUM(E135:E137)</f>
        <v>-3946553.98</v>
      </c>
      <c r="F134" s="9">
        <f>SUM(F135:F137)</f>
        <v>101753562.28</v>
      </c>
      <c r="G134" s="9">
        <f>SUM(G135:G137)</f>
        <v>82877870.99</v>
      </c>
      <c r="H134" s="9">
        <f>SUM(H135:H137)</f>
        <v>82877870.99</v>
      </c>
      <c r="I134" s="12">
        <f t="shared" si="13"/>
        <v>18875691.290000007</v>
      </c>
    </row>
    <row r="135" spans="2:9" ht="12.75">
      <c r="B135" s="10" t="s">
        <v>64</v>
      </c>
      <c r="C135" s="11"/>
      <c r="D135" s="9">
        <v>104159093.39</v>
      </c>
      <c r="E135" s="12">
        <v>-2405531.11</v>
      </c>
      <c r="F135" s="12">
        <f>D135+E135</f>
        <v>101753562.28</v>
      </c>
      <c r="G135" s="12">
        <v>82877870.99</v>
      </c>
      <c r="H135" s="12">
        <v>82877870.99</v>
      </c>
      <c r="I135" s="12">
        <f t="shared" si="13"/>
        <v>18875691.290000007</v>
      </c>
    </row>
    <row r="136" spans="2:9" ht="12.75">
      <c r="B136" s="10" t="s">
        <v>65</v>
      </c>
      <c r="C136" s="11"/>
      <c r="D136" s="9">
        <v>1541022.87</v>
      </c>
      <c r="E136" s="12">
        <v>-1541022.87</v>
      </c>
      <c r="F136" s="12">
        <f>D136+E136</f>
        <v>0</v>
      </c>
      <c r="G136" s="12">
        <v>0</v>
      </c>
      <c r="H136" s="12">
        <v>0</v>
      </c>
      <c r="I136" s="12">
        <f t="shared" si="13"/>
        <v>0</v>
      </c>
    </row>
    <row r="137" spans="2:9" ht="12.75">
      <c r="B137" s="10" t="s">
        <v>66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ht="12.75">
      <c r="B138" s="7" t="s">
        <v>67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ht="12.75">
      <c r="B139" s="10" t="s">
        <v>68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ht="12.75">
      <c r="B140" s="10" t="s">
        <v>69</v>
      </c>
      <c r="C140" s="11"/>
      <c r="D140" s="9"/>
      <c r="E140" s="12"/>
      <c r="F140" s="12">
        <f aca="true" t="shared" si="18" ref="F140:F146">D140+E140</f>
        <v>0</v>
      </c>
      <c r="G140" s="12"/>
      <c r="H140" s="12"/>
      <c r="I140" s="12">
        <f t="shared" si="13"/>
        <v>0</v>
      </c>
    </row>
    <row r="141" spans="2:9" ht="12.75">
      <c r="B141" s="10" t="s">
        <v>70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ht="12.75">
      <c r="B142" s="10" t="s">
        <v>71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ht="12.75">
      <c r="B143" s="10" t="s">
        <v>72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ht="12.75">
      <c r="B144" s="10" t="s">
        <v>73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ht="12.75">
      <c r="B145" s="10" t="s">
        <v>74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ht="12.75">
      <c r="B146" s="10" t="s">
        <v>75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ht="12.75">
      <c r="B147" s="7" t="s">
        <v>76</v>
      </c>
      <c r="C147" s="8"/>
      <c r="D147" s="9">
        <f>SUM(D148:D150)</f>
        <v>3699085.2</v>
      </c>
      <c r="E147" s="9">
        <f>SUM(E148:E150)</f>
        <v>59743634.86</v>
      </c>
      <c r="F147" s="9">
        <f>SUM(F148:F150)</f>
        <v>63442720.06</v>
      </c>
      <c r="G147" s="9">
        <f>SUM(G148:G150)</f>
        <v>60550852.16</v>
      </c>
      <c r="H147" s="9">
        <f>SUM(H148:H150)</f>
        <v>60550852.16</v>
      </c>
      <c r="I147" s="12">
        <f t="shared" si="13"/>
        <v>2891867.900000006</v>
      </c>
    </row>
    <row r="148" spans="2:9" ht="12.75">
      <c r="B148" s="10" t="s">
        <v>77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ht="12.75">
      <c r="B149" s="10" t="s">
        <v>78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ht="12.75">
      <c r="B150" s="10" t="s">
        <v>79</v>
      </c>
      <c r="C150" s="11"/>
      <c r="D150" s="9">
        <v>3699085.2</v>
      </c>
      <c r="E150" s="12">
        <v>59743634.86</v>
      </c>
      <c r="F150" s="12">
        <f>D150+E150</f>
        <v>63442720.06</v>
      </c>
      <c r="G150" s="12">
        <v>60550852.16</v>
      </c>
      <c r="H150" s="12">
        <v>60550852.16</v>
      </c>
      <c r="I150" s="12">
        <f aca="true" t="shared" si="19" ref="I150:I158">F150-G150</f>
        <v>2891867.900000006</v>
      </c>
    </row>
    <row r="151" spans="2:9" ht="12.75">
      <c r="B151" s="7" t="s">
        <v>80</v>
      </c>
      <c r="C151" s="8"/>
      <c r="D151" s="9">
        <f>SUM(D152:D158)</f>
        <v>119194731.49</v>
      </c>
      <c r="E151" s="9">
        <f>SUM(E152:E158)</f>
        <v>-34520297.17</v>
      </c>
      <c r="F151" s="9">
        <f>SUM(F152:F158)</f>
        <v>84674434.32</v>
      </c>
      <c r="G151" s="9">
        <f>SUM(G152:G158)</f>
        <v>74682767.64999999</v>
      </c>
      <c r="H151" s="9">
        <f>SUM(H152:H158)</f>
        <v>74682767.64999999</v>
      </c>
      <c r="I151" s="12">
        <f t="shared" si="19"/>
        <v>9991666.670000002</v>
      </c>
    </row>
    <row r="152" spans="2:9" ht="12.75">
      <c r="B152" s="10" t="s">
        <v>81</v>
      </c>
      <c r="C152" s="11"/>
      <c r="D152" s="9">
        <v>115634906.49</v>
      </c>
      <c r="E152" s="12">
        <v>-31875576.23</v>
      </c>
      <c r="F152" s="12">
        <f>D152+E152</f>
        <v>83759330.25999999</v>
      </c>
      <c r="G152" s="12">
        <v>73928291.49</v>
      </c>
      <c r="H152" s="12">
        <v>73928291.49</v>
      </c>
      <c r="I152" s="12">
        <f t="shared" si="19"/>
        <v>9831038.769999996</v>
      </c>
    </row>
    <row r="153" spans="2:9" ht="12.75">
      <c r="B153" s="10" t="s">
        <v>82</v>
      </c>
      <c r="C153" s="11"/>
      <c r="D153" s="9">
        <v>3559825</v>
      </c>
      <c r="E153" s="12">
        <v>-2644720.94</v>
      </c>
      <c r="F153" s="12">
        <f aca="true" t="shared" si="20" ref="F153:F158">D153+E153</f>
        <v>915104.06</v>
      </c>
      <c r="G153" s="12">
        <v>754476.16</v>
      </c>
      <c r="H153" s="12">
        <v>754476.16</v>
      </c>
      <c r="I153" s="12">
        <f t="shared" si="19"/>
        <v>160627.90000000002</v>
      </c>
    </row>
    <row r="154" spans="2:9" ht="12.75">
      <c r="B154" s="10" t="s">
        <v>83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ht="12.75">
      <c r="B155" s="10" t="s">
        <v>84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ht="12.75">
      <c r="B156" s="10" t="s">
        <v>85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ht="12.75">
      <c r="B157" s="10" t="s">
        <v>86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ht="12.75">
      <c r="B158" s="10" t="s">
        <v>87</v>
      </c>
      <c r="C158" s="11"/>
      <c r="D158" s="9"/>
      <c r="E158" s="12"/>
      <c r="F158" s="12">
        <f t="shared" si="20"/>
        <v>0</v>
      </c>
      <c r="G158" s="12"/>
      <c r="H158" s="12"/>
      <c r="I158" s="12">
        <f t="shared" si="19"/>
        <v>0</v>
      </c>
    </row>
    <row r="159" spans="2:9" ht="12.75">
      <c r="B159" s="7"/>
      <c r="C159" s="8"/>
      <c r="D159" s="9"/>
      <c r="E159" s="12"/>
      <c r="F159" s="12"/>
      <c r="G159" s="12"/>
      <c r="H159" s="12"/>
      <c r="I159" s="12"/>
    </row>
    <row r="160" spans="2:9" ht="12.75">
      <c r="B160" s="20" t="s">
        <v>89</v>
      </c>
      <c r="C160" s="21"/>
      <c r="D160" s="6">
        <f aca="true" t="shared" si="21" ref="D160:I160">D10+D85</f>
        <v>1540464275.1200001</v>
      </c>
      <c r="E160" s="6">
        <f t="shared" si="21"/>
        <v>168308040.65</v>
      </c>
      <c r="F160" s="6">
        <f t="shared" si="21"/>
        <v>1708772315.77</v>
      </c>
      <c r="G160" s="6">
        <f t="shared" si="21"/>
        <v>1528630599.1899998</v>
      </c>
      <c r="H160" s="6">
        <f t="shared" si="21"/>
        <v>1501158704.42</v>
      </c>
      <c r="I160" s="6">
        <f t="shared" si="21"/>
        <v>180141716.58000004</v>
      </c>
    </row>
    <row r="161" spans="2:9" ht="13.5" thickBot="1">
      <c r="B161" s="22"/>
      <c r="C161" s="23"/>
      <c r="D161" s="24"/>
      <c r="E161" s="25"/>
      <c r="F161" s="25"/>
      <c r="G161" s="25"/>
      <c r="H161" s="25"/>
      <c r="I161" s="25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rowBreaks count="1" manualBreakCount="1">
    <brk id="8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11.00390625" defaultRowHeight="15"/>
  <cols>
    <col min="1" max="1" width="52.8515625" style="1" customWidth="1"/>
    <col min="2" max="2" width="11.281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2</v>
      </c>
      <c r="B2" s="160"/>
      <c r="C2" s="160"/>
      <c r="D2" s="160"/>
      <c r="E2" s="160"/>
      <c r="F2" s="160"/>
      <c r="G2" s="242"/>
    </row>
    <row r="3" spans="1:7" ht="12.75">
      <c r="A3" s="162" t="s">
        <v>4</v>
      </c>
      <c r="B3" s="163"/>
      <c r="C3" s="163"/>
      <c r="D3" s="163"/>
      <c r="E3" s="163"/>
      <c r="F3" s="163"/>
      <c r="G3" s="243"/>
    </row>
    <row r="4" spans="1:7" ht="12.75">
      <c r="A4" s="162" t="s">
        <v>171</v>
      </c>
      <c r="B4" s="163"/>
      <c r="C4" s="163"/>
      <c r="D4" s="163"/>
      <c r="E4" s="163"/>
      <c r="F4" s="163"/>
      <c r="G4" s="243"/>
    </row>
    <row r="5" spans="1:7" ht="12.75">
      <c r="A5" s="162" t="s">
        <v>3</v>
      </c>
      <c r="B5" s="163"/>
      <c r="C5" s="163"/>
      <c r="D5" s="163"/>
      <c r="E5" s="163"/>
      <c r="F5" s="163"/>
      <c r="G5" s="243"/>
    </row>
    <row r="6" spans="1:7" ht="13.5" thickBot="1">
      <c r="A6" s="165" t="s">
        <v>0</v>
      </c>
      <c r="B6" s="166"/>
      <c r="C6" s="166"/>
      <c r="D6" s="166"/>
      <c r="E6" s="166"/>
      <c r="F6" s="166"/>
      <c r="G6" s="244"/>
    </row>
    <row r="7" spans="1:7" ht="15.75" customHeight="1">
      <c r="A7" s="159" t="s">
        <v>6</v>
      </c>
      <c r="B7" s="206" t="s">
        <v>7</v>
      </c>
      <c r="C7" s="207"/>
      <c r="D7" s="207"/>
      <c r="E7" s="207"/>
      <c r="F7" s="208"/>
      <c r="G7" s="172" t="s">
        <v>8</v>
      </c>
    </row>
    <row r="8" spans="1:7" ht="15.75" customHeight="1" thickBot="1">
      <c r="A8" s="162"/>
      <c r="B8" s="212"/>
      <c r="C8" s="213"/>
      <c r="D8" s="213"/>
      <c r="E8" s="213"/>
      <c r="F8" s="214"/>
      <c r="G8" s="245"/>
    </row>
    <row r="9" spans="1:7" ht="26.25" thickBot="1">
      <c r="A9" s="165"/>
      <c r="B9" s="38" t="s">
        <v>9</v>
      </c>
      <c r="C9" s="3" t="s">
        <v>10</v>
      </c>
      <c r="D9" s="3" t="s">
        <v>11</v>
      </c>
      <c r="E9" s="3" t="s">
        <v>12</v>
      </c>
      <c r="F9" s="3" t="s">
        <v>93</v>
      </c>
      <c r="G9" s="173"/>
    </row>
    <row r="10" spans="1:7" ht="12.75">
      <c r="A10" s="39"/>
      <c r="B10" s="40"/>
      <c r="C10" s="40"/>
      <c r="D10" s="40"/>
      <c r="E10" s="40"/>
      <c r="F10" s="40"/>
      <c r="G10" s="40"/>
    </row>
    <row r="11" spans="1:7" ht="12.75">
      <c r="A11" s="41" t="s">
        <v>172</v>
      </c>
      <c r="B11" s="42">
        <f aca="true" t="shared" si="0" ref="B11:G11">B12+B22+B31+B42</f>
        <v>1104167308.86</v>
      </c>
      <c r="C11" s="42">
        <f t="shared" si="0"/>
        <v>190177357.96</v>
      </c>
      <c r="D11" s="42">
        <f t="shared" si="0"/>
        <v>1294344666.82</v>
      </c>
      <c r="E11" s="42">
        <f t="shared" si="0"/>
        <v>1147101551.87</v>
      </c>
      <c r="F11" s="42">
        <f t="shared" si="0"/>
        <v>1131991459.4099998</v>
      </c>
      <c r="G11" s="42">
        <f t="shared" si="0"/>
        <v>147243114.95</v>
      </c>
    </row>
    <row r="12" spans="1:7" ht="12.75">
      <c r="A12" s="41" t="s">
        <v>173</v>
      </c>
      <c r="B12" s="42">
        <f>SUM(B13:B20)</f>
        <v>641333724.87</v>
      </c>
      <c r="C12" s="42">
        <f>SUM(C13:C20)</f>
        <v>119174315.86</v>
      </c>
      <c r="D12" s="42">
        <f>SUM(D13:D20)</f>
        <v>760508040.73</v>
      </c>
      <c r="E12" s="42">
        <f>SUM(E13:E20)</f>
        <v>671444390.11</v>
      </c>
      <c r="F12" s="42">
        <f>SUM(F13:F20)</f>
        <v>664403279.77</v>
      </c>
      <c r="G12" s="42">
        <f>D12-E12</f>
        <v>89063650.62</v>
      </c>
    </row>
    <row r="13" spans="1:7" ht="12.75">
      <c r="A13" s="43" t="s">
        <v>174</v>
      </c>
      <c r="B13" s="44">
        <v>11336787.83</v>
      </c>
      <c r="C13" s="44">
        <v>572370.01</v>
      </c>
      <c r="D13" s="44">
        <f>B13+C13</f>
        <v>11909157.84</v>
      </c>
      <c r="E13" s="44">
        <v>11296803.63</v>
      </c>
      <c r="F13" s="44">
        <v>11293794.33</v>
      </c>
      <c r="G13" s="44">
        <f aca="true" t="shared" si="1" ref="G13:G20">D13-E13</f>
        <v>612354.209999999</v>
      </c>
    </row>
    <row r="14" spans="1:7" ht="12.75">
      <c r="A14" s="43" t="s">
        <v>175</v>
      </c>
      <c r="B14" s="44">
        <v>4915908.52</v>
      </c>
      <c r="C14" s="44">
        <v>-192030.26</v>
      </c>
      <c r="D14" s="44">
        <f aca="true" t="shared" si="2" ref="D14:D20">B14+C14</f>
        <v>4723878.26</v>
      </c>
      <c r="E14" s="44">
        <v>4624062.06</v>
      </c>
      <c r="F14" s="44">
        <v>4595575.41</v>
      </c>
      <c r="G14" s="44">
        <f t="shared" si="1"/>
        <v>99816.20000000019</v>
      </c>
    </row>
    <row r="15" spans="1:7" ht="12.75">
      <c r="A15" s="43" t="s">
        <v>176</v>
      </c>
      <c r="B15" s="44">
        <v>75969396.63</v>
      </c>
      <c r="C15" s="44">
        <v>38782414.27</v>
      </c>
      <c r="D15" s="44">
        <f t="shared" si="2"/>
        <v>114751810.9</v>
      </c>
      <c r="E15" s="44">
        <v>102273874.34</v>
      </c>
      <c r="F15" s="44">
        <v>100833988.3</v>
      </c>
      <c r="G15" s="44">
        <f t="shared" si="1"/>
        <v>12477936.560000002</v>
      </c>
    </row>
    <row r="16" spans="1:7" ht="12.75">
      <c r="A16" s="43" t="s">
        <v>177</v>
      </c>
      <c r="B16" s="44"/>
      <c r="C16" s="44"/>
      <c r="D16" s="44">
        <f t="shared" si="2"/>
        <v>0</v>
      </c>
      <c r="E16" s="44"/>
      <c r="F16" s="44"/>
      <c r="G16" s="44">
        <f t="shared" si="1"/>
        <v>0</v>
      </c>
    </row>
    <row r="17" spans="1:7" ht="12.75">
      <c r="A17" s="43" t="s">
        <v>178</v>
      </c>
      <c r="B17" s="44">
        <v>427945114.42</v>
      </c>
      <c r="C17" s="44">
        <v>59639377.13</v>
      </c>
      <c r="D17" s="44">
        <f t="shared" si="2"/>
        <v>487584491.55</v>
      </c>
      <c r="E17" s="44">
        <v>418255021.76</v>
      </c>
      <c r="F17" s="44">
        <v>414528337.39</v>
      </c>
      <c r="G17" s="44">
        <f t="shared" si="1"/>
        <v>69329469.79000002</v>
      </c>
    </row>
    <row r="18" spans="1:7" ht="12.75">
      <c r="A18" s="43" t="s">
        <v>179</v>
      </c>
      <c r="B18" s="44"/>
      <c r="C18" s="44"/>
      <c r="D18" s="44">
        <f t="shared" si="2"/>
        <v>0</v>
      </c>
      <c r="E18" s="44"/>
      <c r="F18" s="44"/>
      <c r="G18" s="44">
        <f t="shared" si="1"/>
        <v>0</v>
      </c>
    </row>
    <row r="19" spans="1:7" ht="12.75">
      <c r="A19" s="43" t="s">
        <v>180</v>
      </c>
      <c r="B19" s="44">
        <v>24858171.61</v>
      </c>
      <c r="C19" s="44">
        <v>1535488.1</v>
      </c>
      <c r="D19" s="44">
        <f t="shared" si="2"/>
        <v>26393659.71</v>
      </c>
      <c r="E19" s="44">
        <v>25747787.74</v>
      </c>
      <c r="F19" s="44">
        <v>25584774.75</v>
      </c>
      <c r="G19" s="44">
        <f t="shared" si="1"/>
        <v>645871.9700000025</v>
      </c>
    </row>
    <row r="20" spans="1:7" ht="12.75">
      <c r="A20" s="43" t="s">
        <v>181</v>
      </c>
      <c r="B20" s="44">
        <v>96308345.86</v>
      </c>
      <c r="C20" s="44">
        <v>18836696.61</v>
      </c>
      <c r="D20" s="44">
        <f t="shared" si="2"/>
        <v>115145042.47</v>
      </c>
      <c r="E20" s="44">
        <v>109246840.58</v>
      </c>
      <c r="F20" s="44">
        <v>107566809.59</v>
      </c>
      <c r="G20" s="44">
        <f t="shared" si="1"/>
        <v>5898201.890000001</v>
      </c>
    </row>
    <row r="21" spans="1:7" ht="12.75">
      <c r="A21" s="45"/>
      <c r="B21" s="44"/>
      <c r="C21" s="44"/>
      <c r="D21" s="44"/>
      <c r="E21" s="44"/>
      <c r="F21" s="44"/>
      <c r="G21" s="44"/>
    </row>
    <row r="22" spans="1:7" ht="12.75">
      <c r="A22" s="41" t="s">
        <v>182</v>
      </c>
      <c r="B22" s="42">
        <f>SUM(B23:B29)</f>
        <v>434945929.48999995</v>
      </c>
      <c r="C22" s="42">
        <f>SUM(C23:C29)</f>
        <v>42600516.07</v>
      </c>
      <c r="D22" s="42">
        <f>SUM(D23:D29)</f>
        <v>477546445.56</v>
      </c>
      <c r="E22" s="42">
        <f>SUM(E23:E29)</f>
        <v>420196536.93</v>
      </c>
      <c r="F22" s="42">
        <f>SUM(F23:F29)</f>
        <v>412334419.2300001</v>
      </c>
      <c r="G22" s="42">
        <f aca="true" t="shared" si="3" ref="G22:G29">D22-E22</f>
        <v>57349908.629999995</v>
      </c>
    </row>
    <row r="23" spans="1:7" ht="12.75">
      <c r="A23" s="43" t="s">
        <v>183</v>
      </c>
      <c r="B23" s="44">
        <v>206326673.88</v>
      </c>
      <c r="C23" s="44">
        <v>9683289.82</v>
      </c>
      <c r="D23" s="44">
        <f>B23+C23</f>
        <v>216009963.7</v>
      </c>
      <c r="E23" s="44">
        <v>180603538.77</v>
      </c>
      <c r="F23" s="44">
        <v>175927008.91</v>
      </c>
      <c r="G23" s="44">
        <f t="shared" si="3"/>
        <v>35406424.92999998</v>
      </c>
    </row>
    <row r="24" spans="1:7" ht="12.75">
      <c r="A24" s="43" t="s">
        <v>184</v>
      </c>
      <c r="B24" s="44">
        <v>124318935.24</v>
      </c>
      <c r="C24" s="44">
        <v>30937592.93</v>
      </c>
      <c r="D24" s="44">
        <f aca="true" t="shared" si="4" ref="D24:D29">B24+C24</f>
        <v>155256528.17</v>
      </c>
      <c r="E24" s="44">
        <v>138782550.39</v>
      </c>
      <c r="F24" s="44">
        <v>136724883.9</v>
      </c>
      <c r="G24" s="44">
        <f t="shared" si="3"/>
        <v>16473977.780000001</v>
      </c>
    </row>
    <row r="25" spans="1:7" ht="12.75">
      <c r="A25" s="43" t="s">
        <v>185</v>
      </c>
      <c r="B25" s="44">
        <v>24192389.08</v>
      </c>
      <c r="C25" s="44">
        <v>983679.7</v>
      </c>
      <c r="D25" s="44">
        <f t="shared" si="4"/>
        <v>25176068.779999997</v>
      </c>
      <c r="E25" s="44">
        <v>24437014.43</v>
      </c>
      <c r="F25" s="44">
        <v>24014765.54</v>
      </c>
      <c r="G25" s="44">
        <f t="shared" si="3"/>
        <v>739054.3499999978</v>
      </c>
    </row>
    <row r="26" spans="1:7" ht="12.75">
      <c r="A26" s="43" t="s">
        <v>186</v>
      </c>
      <c r="B26" s="44">
        <v>27512664.59</v>
      </c>
      <c r="C26" s="44">
        <v>1866982.01</v>
      </c>
      <c r="D26" s="44">
        <f t="shared" si="4"/>
        <v>29379646.6</v>
      </c>
      <c r="E26" s="44">
        <v>26327202.25</v>
      </c>
      <c r="F26" s="44">
        <v>25833108.16</v>
      </c>
      <c r="G26" s="44">
        <f t="shared" si="3"/>
        <v>3052444.3500000015</v>
      </c>
    </row>
    <row r="27" spans="1:7" ht="12.75">
      <c r="A27" s="43" t="s">
        <v>187</v>
      </c>
      <c r="B27" s="44"/>
      <c r="C27" s="44"/>
      <c r="D27" s="44">
        <f t="shared" si="4"/>
        <v>0</v>
      </c>
      <c r="E27" s="44"/>
      <c r="F27" s="44"/>
      <c r="G27" s="44">
        <f t="shared" si="3"/>
        <v>0</v>
      </c>
    </row>
    <row r="28" spans="1:7" ht="12.75">
      <c r="A28" s="43" t="s">
        <v>188</v>
      </c>
      <c r="B28" s="44">
        <v>1260679.63</v>
      </c>
      <c r="C28" s="44">
        <v>-19044.82</v>
      </c>
      <c r="D28" s="44">
        <f t="shared" si="4"/>
        <v>1241634.8099999998</v>
      </c>
      <c r="E28" s="44">
        <v>1223859.3</v>
      </c>
      <c r="F28" s="44">
        <v>1223859.3</v>
      </c>
      <c r="G28" s="44">
        <f t="shared" si="3"/>
        <v>17775.509999999776</v>
      </c>
    </row>
    <row r="29" spans="1:7" ht="12.75">
      <c r="A29" s="43" t="s">
        <v>189</v>
      </c>
      <c r="B29" s="44">
        <v>51334587.07</v>
      </c>
      <c r="C29" s="44">
        <v>-851983.57</v>
      </c>
      <c r="D29" s="44">
        <f t="shared" si="4"/>
        <v>50482603.5</v>
      </c>
      <c r="E29" s="44">
        <v>48822371.79</v>
      </c>
      <c r="F29" s="44">
        <v>48610793.42</v>
      </c>
      <c r="G29" s="44">
        <f t="shared" si="3"/>
        <v>1660231.710000001</v>
      </c>
    </row>
    <row r="30" spans="1:7" ht="12.75">
      <c r="A30" s="45"/>
      <c r="B30" s="44"/>
      <c r="C30" s="44"/>
      <c r="D30" s="44"/>
      <c r="E30" s="44"/>
      <c r="F30" s="44"/>
      <c r="G30" s="44"/>
    </row>
    <row r="31" spans="1:7" ht="12.75">
      <c r="A31" s="41" t="s">
        <v>190</v>
      </c>
      <c r="B31" s="42">
        <f>SUM(B32:B40)</f>
        <v>23175945.07</v>
      </c>
      <c r="C31" s="42">
        <f>SUM(C32:C40)</f>
        <v>533225.38</v>
      </c>
      <c r="D31" s="42">
        <f>SUM(D32:D40)</f>
        <v>23709170.449999996</v>
      </c>
      <c r="E31" s="42">
        <f>SUM(E32:E40)</f>
        <v>22879614.75</v>
      </c>
      <c r="F31" s="42">
        <f>SUM(F32:F40)</f>
        <v>22672750.330000002</v>
      </c>
      <c r="G31" s="42">
        <f aca="true" t="shared" si="5" ref="G31:G40">D31-E31</f>
        <v>829555.6999999955</v>
      </c>
    </row>
    <row r="32" spans="1:7" ht="12.75">
      <c r="A32" s="43" t="s">
        <v>191</v>
      </c>
      <c r="B32" s="44">
        <v>10976172.23</v>
      </c>
      <c r="C32" s="44">
        <v>415434.95</v>
      </c>
      <c r="D32" s="44">
        <f>B32+C32</f>
        <v>11391607.18</v>
      </c>
      <c r="E32" s="44">
        <v>11143516.33</v>
      </c>
      <c r="F32" s="44">
        <v>11055344.63</v>
      </c>
      <c r="G32" s="44">
        <f t="shared" si="5"/>
        <v>248090.84999999963</v>
      </c>
    </row>
    <row r="33" spans="1:7" ht="12.75">
      <c r="A33" s="43" t="s">
        <v>192</v>
      </c>
      <c r="B33" s="44">
        <v>5517016.59</v>
      </c>
      <c r="C33" s="44">
        <v>76690.42</v>
      </c>
      <c r="D33" s="44">
        <f aca="true" t="shared" si="6" ref="D33:D40">B33+C33</f>
        <v>5593707.01</v>
      </c>
      <c r="E33" s="44">
        <v>5418591.54</v>
      </c>
      <c r="F33" s="44">
        <v>5370948.01</v>
      </c>
      <c r="G33" s="44">
        <f t="shared" si="5"/>
        <v>175115.46999999974</v>
      </c>
    </row>
    <row r="34" spans="1:7" ht="12.75">
      <c r="A34" s="43" t="s">
        <v>193</v>
      </c>
      <c r="B34" s="44"/>
      <c r="C34" s="44"/>
      <c r="D34" s="44">
        <f t="shared" si="6"/>
        <v>0</v>
      </c>
      <c r="E34" s="44"/>
      <c r="F34" s="44"/>
      <c r="G34" s="44">
        <f t="shared" si="5"/>
        <v>0</v>
      </c>
    </row>
    <row r="35" spans="1:7" ht="12.75">
      <c r="A35" s="43" t="s">
        <v>194</v>
      </c>
      <c r="B35" s="44"/>
      <c r="C35" s="44"/>
      <c r="D35" s="44">
        <f t="shared" si="6"/>
        <v>0</v>
      </c>
      <c r="E35" s="44"/>
      <c r="F35" s="44"/>
      <c r="G35" s="44">
        <f t="shared" si="5"/>
        <v>0</v>
      </c>
    </row>
    <row r="36" spans="1:7" ht="12.75">
      <c r="A36" s="43" t="s">
        <v>195</v>
      </c>
      <c r="B36" s="44"/>
      <c r="C36" s="44"/>
      <c r="D36" s="44">
        <f t="shared" si="6"/>
        <v>0</v>
      </c>
      <c r="E36" s="44"/>
      <c r="F36" s="44"/>
      <c r="G36" s="44">
        <f t="shared" si="5"/>
        <v>0</v>
      </c>
    </row>
    <row r="37" spans="1:7" ht="12.75">
      <c r="A37" s="43" t="s">
        <v>196</v>
      </c>
      <c r="B37" s="44"/>
      <c r="C37" s="44"/>
      <c r="D37" s="44">
        <f t="shared" si="6"/>
        <v>0</v>
      </c>
      <c r="E37" s="44"/>
      <c r="F37" s="44"/>
      <c r="G37" s="44">
        <f t="shared" si="5"/>
        <v>0</v>
      </c>
    </row>
    <row r="38" spans="1:7" ht="12.75">
      <c r="A38" s="43" t="s">
        <v>197</v>
      </c>
      <c r="B38" s="44"/>
      <c r="C38" s="44"/>
      <c r="D38" s="44">
        <f t="shared" si="6"/>
        <v>0</v>
      </c>
      <c r="E38" s="44"/>
      <c r="F38" s="44"/>
      <c r="G38" s="44">
        <f t="shared" si="5"/>
        <v>0</v>
      </c>
    </row>
    <row r="39" spans="1:7" ht="12.75">
      <c r="A39" s="43" t="s">
        <v>198</v>
      </c>
      <c r="B39" s="44">
        <v>6682756.25</v>
      </c>
      <c r="C39" s="44">
        <v>41100.01</v>
      </c>
      <c r="D39" s="44">
        <f t="shared" si="6"/>
        <v>6723856.26</v>
      </c>
      <c r="E39" s="44">
        <v>6317506.88</v>
      </c>
      <c r="F39" s="44">
        <v>6246457.69</v>
      </c>
      <c r="G39" s="44">
        <f t="shared" si="5"/>
        <v>406349.3799999999</v>
      </c>
    </row>
    <row r="40" spans="1:7" ht="12.75">
      <c r="A40" s="43" t="s">
        <v>199</v>
      </c>
      <c r="B40" s="44"/>
      <c r="C40" s="44"/>
      <c r="D40" s="44">
        <f t="shared" si="6"/>
        <v>0</v>
      </c>
      <c r="E40" s="44"/>
      <c r="F40" s="44"/>
      <c r="G40" s="44">
        <f t="shared" si="5"/>
        <v>0</v>
      </c>
    </row>
    <row r="41" spans="1:7" ht="12.75">
      <c r="A41" s="45"/>
      <c r="B41" s="44"/>
      <c r="C41" s="44"/>
      <c r="D41" s="44"/>
      <c r="E41" s="44"/>
      <c r="F41" s="44"/>
      <c r="G41" s="44"/>
    </row>
    <row r="42" spans="1:7" ht="12.75">
      <c r="A42" s="41" t="s">
        <v>200</v>
      </c>
      <c r="B42" s="42">
        <f>SUM(B43:B46)</f>
        <v>4711709.43</v>
      </c>
      <c r="C42" s="42">
        <f>SUM(C43:C46)</f>
        <v>27869300.65</v>
      </c>
      <c r="D42" s="42">
        <f>SUM(D43:D46)</f>
        <v>32581010.08</v>
      </c>
      <c r="E42" s="42">
        <f>SUM(E43:E46)</f>
        <v>32581010.08</v>
      </c>
      <c r="F42" s="42">
        <f>SUM(F43:F46)</f>
        <v>32581010.08</v>
      </c>
      <c r="G42" s="42">
        <f>D42-E42</f>
        <v>0</v>
      </c>
    </row>
    <row r="43" spans="1:7" ht="12.75">
      <c r="A43" s="43" t="s">
        <v>201</v>
      </c>
      <c r="B43" s="44">
        <v>4711709.43</v>
      </c>
      <c r="C43" s="44">
        <v>27869300.65</v>
      </c>
      <c r="D43" s="44">
        <f>B43+C43</f>
        <v>32581010.08</v>
      </c>
      <c r="E43" s="44">
        <v>32581010.08</v>
      </c>
      <c r="F43" s="44">
        <v>32581010.08</v>
      </c>
      <c r="G43" s="44">
        <f>D43-E43</f>
        <v>0</v>
      </c>
    </row>
    <row r="44" spans="1:7" ht="25.5">
      <c r="A44" s="46" t="s">
        <v>202</v>
      </c>
      <c r="B44" s="44"/>
      <c r="C44" s="44"/>
      <c r="D44" s="44">
        <f>B44+C44</f>
        <v>0</v>
      </c>
      <c r="E44" s="44"/>
      <c r="F44" s="44"/>
      <c r="G44" s="44">
        <f>D44-E44</f>
        <v>0</v>
      </c>
    </row>
    <row r="45" spans="1:7" ht="12.75">
      <c r="A45" s="43" t="s">
        <v>203</v>
      </c>
      <c r="B45" s="44"/>
      <c r="C45" s="44"/>
      <c r="D45" s="44">
        <f>B45+C45</f>
        <v>0</v>
      </c>
      <c r="E45" s="44"/>
      <c r="F45" s="44"/>
      <c r="G45" s="44">
        <f>D45-E45</f>
        <v>0</v>
      </c>
    </row>
    <row r="46" spans="1:7" ht="12.75">
      <c r="A46" s="43" t="s">
        <v>204</v>
      </c>
      <c r="B46" s="44"/>
      <c r="C46" s="44"/>
      <c r="D46" s="44">
        <f>B46+C46</f>
        <v>0</v>
      </c>
      <c r="E46" s="44"/>
      <c r="F46" s="44"/>
      <c r="G46" s="44">
        <f>D46-E46</f>
        <v>0</v>
      </c>
    </row>
    <row r="47" spans="1:7" ht="12.75">
      <c r="A47" s="45"/>
      <c r="B47" s="44"/>
      <c r="C47" s="44"/>
      <c r="D47" s="44"/>
      <c r="E47" s="44"/>
      <c r="F47" s="44"/>
      <c r="G47" s="44"/>
    </row>
    <row r="48" spans="1:7" ht="12.75">
      <c r="A48" s="41" t="s">
        <v>205</v>
      </c>
      <c r="B48" s="42">
        <f>B49+B59+B68+B79</f>
        <v>436296966.26</v>
      </c>
      <c r="C48" s="42">
        <f>C49+C59+C68+C79</f>
        <v>-21869317.310000002</v>
      </c>
      <c r="D48" s="42">
        <f>D49+D59+D68+D79</f>
        <v>414427648.95</v>
      </c>
      <c r="E48" s="42">
        <f>E49+E59+E68+E79</f>
        <v>381529047.31999993</v>
      </c>
      <c r="F48" s="42">
        <f>F49+F59+F68+F79</f>
        <v>369167245.01</v>
      </c>
      <c r="G48" s="42">
        <f aca="true" t="shared" si="7" ref="G48:G83">D48-E48</f>
        <v>32898601.630000055</v>
      </c>
    </row>
    <row r="49" spans="1:7" ht="12.75">
      <c r="A49" s="41" t="s">
        <v>173</v>
      </c>
      <c r="B49" s="42">
        <f>SUM(B50:B57)</f>
        <v>198613047.94</v>
      </c>
      <c r="C49" s="42">
        <f>SUM(C50:C57)</f>
        <v>-45802244.84</v>
      </c>
      <c r="D49" s="42">
        <f>SUM(D50:D57)</f>
        <v>152810803.1</v>
      </c>
      <c r="E49" s="42">
        <f>SUM(E50:E57)</f>
        <v>152809384.23</v>
      </c>
      <c r="F49" s="42">
        <f>SUM(F50:F57)</f>
        <v>141027581.34</v>
      </c>
      <c r="G49" s="42">
        <f t="shared" si="7"/>
        <v>1418.8700000047684</v>
      </c>
    </row>
    <row r="50" spans="1:7" ht="12.75">
      <c r="A50" s="43" t="s">
        <v>174</v>
      </c>
      <c r="B50" s="44"/>
      <c r="C50" s="44"/>
      <c r="D50" s="44">
        <f>B50+C50</f>
        <v>0</v>
      </c>
      <c r="E50" s="44"/>
      <c r="F50" s="44"/>
      <c r="G50" s="44">
        <f t="shared" si="7"/>
        <v>0</v>
      </c>
    </row>
    <row r="51" spans="1:7" ht="12.75">
      <c r="A51" s="43" t="s">
        <v>175</v>
      </c>
      <c r="B51" s="44"/>
      <c r="C51" s="44"/>
      <c r="D51" s="44">
        <f aca="true" t="shared" si="8" ref="D51:D57">B51+C51</f>
        <v>0</v>
      </c>
      <c r="E51" s="44"/>
      <c r="F51" s="44"/>
      <c r="G51" s="44">
        <f t="shared" si="7"/>
        <v>0</v>
      </c>
    </row>
    <row r="52" spans="1:7" ht="12.75">
      <c r="A52" s="43" t="s">
        <v>176</v>
      </c>
      <c r="B52" s="44"/>
      <c r="C52" s="44"/>
      <c r="D52" s="44">
        <f t="shared" si="8"/>
        <v>0</v>
      </c>
      <c r="E52" s="44"/>
      <c r="F52" s="44"/>
      <c r="G52" s="44">
        <f t="shared" si="7"/>
        <v>0</v>
      </c>
    </row>
    <row r="53" spans="1:7" ht="12.75">
      <c r="A53" s="43" t="s">
        <v>177</v>
      </c>
      <c r="B53" s="44"/>
      <c r="C53" s="44"/>
      <c r="D53" s="44">
        <f t="shared" si="8"/>
        <v>0</v>
      </c>
      <c r="E53" s="44"/>
      <c r="F53" s="44"/>
      <c r="G53" s="44">
        <f t="shared" si="7"/>
        <v>0</v>
      </c>
    </row>
    <row r="54" spans="1:7" ht="12.75">
      <c r="A54" s="43" t="s">
        <v>178</v>
      </c>
      <c r="B54" s="44">
        <v>1</v>
      </c>
      <c r="C54" s="44">
        <v>0</v>
      </c>
      <c r="D54" s="44">
        <f t="shared" si="8"/>
        <v>1</v>
      </c>
      <c r="E54" s="44">
        <v>0</v>
      </c>
      <c r="F54" s="44">
        <v>0</v>
      </c>
      <c r="G54" s="44">
        <f t="shared" si="7"/>
        <v>1</v>
      </c>
    </row>
    <row r="55" spans="1:7" ht="12.75">
      <c r="A55" s="43" t="s">
        <v>179</v>
      </c>
      <c r="B55" s="44"/>
      <c r="C55" s="44"/>
      <c r="D55" s="44">
        <f t="shared" si="8"/>
        <v>0</v>
      </c>
      <c r="E55" s="44"/>
      <c r="F55" s="44"/>
      <c r="G55" s="44">
        <f t="shared" si="7"/>
        <v>0</v>
      </c>
    </row>
    <row r="56" spans="1:7" ht="12.75">
      <c r="A56" s="43" t="s">
        <v>180</v>
      </c>
      <c r="B56" s="44">
        <v>198613046.94</v>
      </c>
      <c r="C56" s="44">
        <v>-45802244.84</v>
      </c>
      <c r="D56" s="44">
        <f t="shared" si="8"/>
        <v>152810802.1</v>
      </c>
      <c r="E56" s="44">
        <v>152809384.23</v>
      </c>
      <c r="F56" s="44">
        <v>141027581.34</v>
      </c>
      <c r="G56" s="44">
        <f t="shared" si="7"/>
        <v>1417.8700000047684</v>
      </c>
    </row>
    <row r="57" spans="1:7" ht="12.75">
      <c r="A57" s="43" t="s">
        <v>181</v>
      </c>
      <c r="B57" s="44"/>
      <c r="C57" s="44"/>
      <c r="D57" s="44">
        <f t="shared" si="8"/>
        <v>0</v>
      </c>
      <c r="E57" s="44"/>
      <c r="F57" s="44"/>
      <c r="G57" s="44">
        <f t="shared" si="7"/>
        <v>0</v>
      </c>
    </row>
    <row r="58" spans="1:7" ht="12.75">
      <c r="A58" s="45"/>
      <c r="B58" s="44"/>
      <c r="C58" s="44"/>
      <c r="D58" s="44"/>
      <c r="E58" s="44"/>
      <c r="F58" s="44"/>
      <c r="G58" s="44"/>
    </row>
    <row r="59" spans="1:7" ht="12.75">
      <c r="A59" s="41" t="s">
        <v>182</v>
      </c>
      <c r="B59" s="42">
        <f>SUM(B60:B66)</f>
        <v>118489186.82999998</v>
      </c>
      <c r="C59" s="42">
        <f>SUM(C60:C66)</f>
        <v>58453224.7</v>
      </c>
      <c r="D59" s="42">
        <f>SUM(D60:D66)</f>
        <v>176942411.53</v>
      </c>
      <c r="E59" s="42">
        <f>SUM(E60:E66)</f>
        <v>154036895.44</v>
      </c>
      <c r="F59" s="42">
        <f>SUM(F60:F66)</f>
        <v>153456896.01999998</v>
      </c>
      <c r="G59" s="42">
        <f t="shared" si="7"/>
        <v>22905516.090000004</v>
      </c>
    </row>
    <row r="60" spans="1:7" ht="12.75">
      <c r="A60" s="43" t="s">
        <v>183</v>
      </c>
      <c r="B60" s="44">
        <v>79759475.89</v>
      </c>
      <c r="C60" s="44">
        <v>-10347513.57</v>
      </c>
      <c r="D60" s="44">
        <f>B60+C60</f>
        <v>69411962.32</v>
      </c>
      <c r="E60" s="44">
        <v>59898144.72</v>
      </c>
      <c r="F60" s="44">
        <v>59898144.72</v>
      </c>
      <c r="G60" s="44">
        <f t="shared" si="7"/>
        <v>9513817.599999994</v>
      </c>
    </row>
    <row r="61" spans="1:7" ht="12.75">
      <c r="A61" s="43" t="s">
        <v>184</v>
      </c>
      <c r="B61" s="44">
        <v>38421506.37</v>
      </c>
      <c r="C61" s="44">
        <v>69023439.65</v>
      </c>
      <c r="D61" s="44">
        <f aca="true" t="shared" si="9" ref="D61:D66">B61+C61</f>
        <v>107444946.02000001</v>
      </c>
      <c r="E61" s="44">
        <v>94138750.72</v>
      </c>
      <c r="F61" s="44">
        <v>93558751.3</v>
      </c>
      <c r="G61" s="44">
        <f t="shared" si="7"/>
        <v>13306195.300000012</v>
      </c>
    </row>
    <row r="62" spans="1:7" ht="12.75">
      <c r="A62" s="43" t="s">
        <v>185</v>
      </c>
      <c r="B62" s="44"/>
      <c r="C62" s="44"/>
      <c r="D62" s="44">
        <f t="shared" si="9"/>
        <v>0</v>
      </c>
      <c r="E62" s="44"/>
      <c r="F62" s="44"/>
      <c r="G62" s="44">
        <f t="shared" si="7"/>
        <v>0</v>
      </c>
    </row>
    <row r="63" spans="1:7" ht="12.75">
      <c r="A63" s="43" t="s">
        <v>186</v>
      </c>
      <c r="B63" s="44"/>
      <c r="C63" s="44"/>
      <c r="D63" s="44">
        <f t="shared" si="9"/>
        <v>0</v>
      </c>
      <c r="E63" s="44"/>
      <c r="F63" s="44"/>
      <c r="G63" s="44">
        <f t="shared" si="7"/>
        <v>0</v>
      </c>
    </row>
    <row r="64" spans="1:7" ht="12.75">
      <c r="A64" s="43" t="s">
        <v>187</v>
      </c>
      <c r="B64" s="44"/>
      <c r="C64" s="44"/>
      <c r="D64" s="44">
        <f t="shared" si="9"/>
        <v>0</v>
      </c>
      <c r="E64" s="44"/>
      <c r="F64" s="44"/>
      <c r="G64" s="44">
        <f t="shared" si="7"/>
        <v>0</v>
      </c>
    </row>
    <row r="65" spans="1:7" ht="12.75">
      <c r="A65" s="43" t="s">
        <v>188</v>
      </c>
      <c r="B65" s="44">
        <v>308204.57</v>
      </c>
      <c r="C65" s="44">
        <v>-222701.38</v>
      </c>
      <c r="D65" s="44">
        <f t="shared" si="9"/>
        <v>85503.19</v>
      </c>
      <c r="E65" s="44">
        <v>0</v>
      </c>
      <c r="F65" s="44">
        <v>0</v>
      </c>
      <c r="G65" s="44">
        <f t="shared" si="7"/>
        <v>85503.19</v>
      </c>
    </row>
    <row r="66" spans="1:7" ht="12.75">
      <c r="A66" s="43" t="s">
        <v>189</v>
      </c>
      <c r="B66" s="44"/>
      <c r="C66" s="44"/>
      <c r="D66" s="44">
        <f t="shared" si="9"/>
        <v>0</v>
      </c>
      <c r="E66" s="44"/>
      <c r="F66" s="44"/>
      <c r="G66" s="44">
        <f t="shared" si="7"/>
        <v>0</v>
      </c>
    </row>
    <row r="67" spans="1:7" ht="12.75">
      <c r="A67" s="45"/>
      <c r="B67" s="44"/>
      <c r="C67" s="44"/>
      <c r="D67" s="44"/>
      <c r="E67" s="44"/>
      <c r="F67" s="44"/>
      <c r="G67" s="44"/>
    </row>
    <row r="68" spans="1:7" ht="12.75">
      <c r="A68" s="41" t="s">
        <v>190</v>
      </c>
      <c r="B68" s="42">
        <f>SUM(B69:B77)</f>
        <v>0</v>
      </c>
      <c r="C68" s="42">
        <f>SUM(C69:C77)</f>
        <v>0</v>
      </c>
      <c r="D68" s="42">
        <f>SUM(D69:D77)</f>
        <v>0</v>
      </c>
      <c r="E68" s="42">
        <f>SUM(E69:E77)</f>
        <v>0</v>
      </c>
      <c r="F68" s="42">
        <f>SUM(F69:F77)</f>
        <v>0</v>
      </c>
      <c r="G68" s="42">
        <f t="shared" si="7"/>
        <v>0</v>
      </c>
    </row>
    <row r="69" spans="1:7" ht="12.75">
      <c r="A69" s="43" t="s">
        <v>191</v>
      </c>
      <c r="B69" s="44"/>
      <c r="C69" s="44"/>
      <c r="D69" s="44">
        <f>B69+C69</f>
        <v>0</v>
      </c>
      <c r="E69" s="44"/>
      <c r="F69" s="44"/>
      <c r="G69" s="44">
        <f t="shared" si="7"/>
        <v>0</v>
      </c>
    </row>
    <row r="70" spans="1:7" ht="12.75">
      <c r="A70" s="43" t="s">
        <v>192</v>
      </c>
      <c r="B70" s="44"/>
      <c r="C70" s="44"/>
      <c r="D70" s="44">
        <f aca="true" t="shared" si="10" ref="D70:D77">B70+C70</f>
        <v>0</v>
      </c>
      <c r="E70" s="44"/>
      <c r="F70" s="44"/>
      <c r="G70" s="44">
        <f t="shared" si="7"/>
        <v>0</v>
      </c>
    </row>
    <row r="71" spans="1:7" ht="12.75">
      <c r="A71" s="43" t="s">
        <v>193</v>
      </c>
      <c r="B71" s="44"/>
      <c r="C71" s="44"/>
      <c r="D71" s="44">
        <f t="shared" si="10"/>
        <v>0</v>
      </c>
      <c r="E71" s="44"/>
      <c r="F71" s="44"/>
      <c r="G71" s="44">
        <f t="shared" si="7"/>
        <v>0</v>
      </c>
    </row>
    <row r="72" spans="1:7" ht="12.75">
      <c r="A72" s="43" t="s">
        <v>194</v>
      </c>
      <c r="B72" s="44"/>
      <c r="C72" s="44"/>
      <c r="D72" s="44">
        <f t="shared" si="10"/>
        <v>0</v>
      </c>
      <c r="E72" s="44"/>
      <c r="F72" s="44"/>
      <c r="G72" s="44">
        <f t="shared" si="7"/>
        <v>0</v>
      </c>
    </row>
    <row r="73" spans="1:7" ht="12.75">
      <c r="A73" s="43" t="s">
        <v>195</v>
      </c>
      <c r="B73" s="44"/>
      <c r="C73" s="44"/>
      <c r="D73" s="44">
        <f t="shared" si="10"/>
        <v>0</v>
      </c>
      <c r="E73" s="44"/>
      <c r="F73" s="44"/>
      <c r="G73" s="44">
        <f t="shared" si="7"/>
        <v>0</v>
      </c>
    </row>
    <row r="74" spans="1:7" ht="12.75">
      <c r="A74" s="43" t="s">
        <v>196</v>
      </c>
      <c r="B74" s="44"/>
      <c r="C74" s="44"/>
      <c r="D74" s="44">
        <f t="shared" si="10"/>
        <v>0</v>
      </c>
      <c r="E74" s="44"/>
      <c r="F74" s="44"/>
      <c r="G74" s="44">
        <f t="shared" si="7"/>
        <v>0</v>
      </c>
    </row>
    <row r="75" spans="1:7" ht="12.75">
      <c r="A75" s="43" t="s">
        <v>197</v>
      </c>
      <c r="B75" s="44"/>
      <c r="C75" s="44"/>
      <c r="D75" s="44">
        <f t="shared" si="10"/>
        <v>0</v>
      </c>
      <c r="E75" s="44"/>
      <c r="F75" s="44"/>
      <c r="G75" s="44">
        <f t="shared" si="7"/>
        <v>0</v>
      </c>
    </row>
    <row r="76" spans="1:7" ht="12.75">
      <c r="A76" s="43" t="s">
        <v>198</v>
      </c>
      <c r="B76" s="44"/>
      <c r="C76" s="44"/>
      <c r="D76" s="44">
        <f t="shared" si="10"/>
        <v>0</v>
      </c>
      <c r="E76" s="44"/>
      <c r="F76" s="44"/>
      <c r="G76" s="44">
        <f t="shared" si="7"/>
        <v>0</v>
      </c>
    </row>
    <row r="77" spans="1:7" ht="12.75">
      <c r="A77" s="47" t="s">
        <v>199</v>
      </c>
      <c r="B77" s="48"/>
      <c r="C77" s="48"/>
      <c r="D77" s="48">
        <f t="shared" si="10"/>
        <v>0</v>
      </c>
      <c r="E77" s="48"/>
      <c r="F77" s="48"/>
      <c r="G77" s="48">
        <f t="shared" si="7"/>
        <v>0</v>
      </c>
    </row>
    <row r="78" spans="1:7" ht="12.75">
      <c r="A78" s="45"/>
      <c r="B78" s="44"/>
      <c r="C78" s="44"/>
      <c r="D78" s="44"/>
      <c r="E78" s="44"/>
      <c r="F78" s="44"/>
      <c r="G78" s="44"/>
    </row>
    <row r="79" spans="1:7" ht="12.75">
      <c r="A79" s="41" t="s">
        <v>200</v>
      </c>
      <c r="B79" s="42">
        <f>SUM(B80:B83)</f>
        <v>119194731.49</v>
      </c>
      <c r="C79" s="42">
        <f>SUM(C80:C83)</f>
        <v>-34520297.17</v>
      </c>
      <c r="D79" s="42">
        <f>SUM(D80:D83)</f>
        <v>84674434.32</v>
      </c>
      <c r="E79" s="42">
        <f>SUM(E80:E83)</f>
        <v>74682767.65</v>
      </c>
      <c r="F79" s="42">
        <f>SUM(F80:F83)</f>
        <v>74682767.65</v>
      </c>
      <c r="G79" s="42">
        <f t="shared" si="7"/>
        <v>9991666.669999987</v>
      </c>
    </row>
    <row r="80" spans="1:7" ht="12.75">
      <c r="A80" s="43" t="s">
        <v>201</v>
      </c>
      <c r="B80" s="44">
        <v>119194731.49</v>
      </c>
      <c r="C80" s="44">
        <v>-34520297.17</v>
      </c>
      <c r="D80" s="44">
        <f>B80+C80</f>
        <v>84674434.32</v>
      </c>
      <c r="E80" s="44">
        <v>74682767.65</v>
      </c>
      <c r="F80" s="44">
        <v>74682767.65</v>
      </c>
      <c r="G80" s="44">
        <f t="shared" si="7"/>
        <v>9991666.669999987</v>
      </c>
    </row>
    <row r="81" spans="1:7" ht="25.5">
      <c r="A81" s="46" t="s">
        <v>202</v>
      </c>
      <c r="B81" s="44"/>
      <c r="C81" s="44"/>
      <c r="D81" s="44">
        <f>B81+C81</f>
        <v>0</v>
      </c>
      <c r="E81" s="44"/>
      <c r="F81" s="44"/>
      <c r="G81" s="44">
        <f t="shared" si="7"/>
        <v>0</v>
      </c>
    </row>
    <row r="82" spans="1:7" ht="12.75">
      <c r="A82" s="43" t="s">
        <v>203</v>
      </c>
      <c r="B82" s="44"/>
      <c r="C82" s="44"/>
      <c r="D82" s="44">
        <f>B82+C82</f>
        <v>0</v>
      </c>
      <c r="E82" s="44"/>
      <c r="F82" s="44"/>
      <c r="G82" s="44">
        <f t="shared" si="7"/>
        <v>0</v>
      </c>
    </row>
    <row r="83" spans="1:7" ht="12.75">
      <c r="A83" s="43" t="s">
        <v>204</v>
      </c>
      <c r="B83" s="44"/>
      <c r="C83" s="44"/>
      <c r="D83" s="44">
        <f>B83+C83</f>
        <v>0</v>
      </c>
      <c r="E83" s="44"/>
      <c r="F83" s="44"/>
      <c r="G83" s="44">
        <f t="shared" si="7"/>
        <v>0</v>
      </c>
    </row>
    <row r="84" spans="1:7" ht="12.75">
      <c r="A84" s="45"/>
      <c r="B84" s="44"/>
      <c r="C84" s="44"/>
      <c r="D84" s="44"/>
      <c r="E84" s="44"/>
      <c r="F84" s="44"/>
      <c r="G84" s="44"/>
    </row>
    <row r="85" spans="1:7" ht="12.75">
      <c r="A85" s="41" t="s">
        <v>89</v>
      </c>
      <c r="B85" s="42">
        <f aca="true" t="shared" si="11" ref="B85:G85">B11+B48</f>
        <v>1540464275.12</v>
      </c>
      <c r="C85" s="42">
        <f t="shared" si="11"/>
        <v>168308040.65</v>
      </c>
      <c r="D85" s="42">
        <f t="shared" si="11"/>
        <v>1708772315.77</v>
      </c>
      <c r="E85" s="42">
        <f t="shared" si="11"/>
        <v>1528630599.1899998</v>
      </c>
      <c r="F85" s="42">
        <f t="shared" si="11"/>
        <v>1501158704.4199998</v>
      </c>
      <c r="G85" s="42">
        <f t="shared" si="11"/>
        <v>180141716.58000004</v>
      </c>
    </row>
    <row r="86" spans="1:7" ht="13.5" thickBot="1">
      <c r="A86" s="49"/>
      <c r="B86" s="50"/>
      <c r="C86" s="50"/>
      <c r="D86" s="50"/>
      <c r="E86" s="50"/>
      <c r="F86" s="50"/>
      <c r="G86" s="5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B2" sqref="B2:H8"/>
    </sheetView>
  </sheetViews>
  <sheetFormatPr defaultColWidth="11.00390625" defaultRowHeight="15"/>
  <cols>
    <col min="1" max="1" width="4.57421875" style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46" t="s">
        <v>2</v>
      </c>
      <c r="C2" s="247"/>
      <c r="D2" s="247"/>
      <c r="E2" s="247"/>
      <c r="F2" s="247"/>
      <c r="G2" s="247"/>
      <c r="H2" s="248"/>
    </row>
    <row r="3" spans="2:8" ht="12.75">
      <c r="B3" s="249" t="s">
        <v>4</v>
      </c>
      <c r="C3" s="250"/>
      <c r="D3" s="250"/>
      <c r="E3" s="250"/>
      <c r="F3" s="250"/>
      <c r="G3" s="250"/>
      <c r="H3" s="251"/>
    </row>
    <row r="4" spans="2:8" ht="12.75">
      <c r="B4" s="249" t="s">
        <v>302</v>
      </c>
      <c r="C4" s="250"/>
      <c r="D4" s="250"/>
      <c r="E4" s="250"/>
      <c r="F4" s="250"/>
      <c r="G4" s="250"/>
      <c r="H4" s="251"/>
    </row>
    <row r="5" spans="2:8" ht="12.75">
      <c r="B5" s="249" t="s">
        <v>3</v>
      </c>
      <c r="C5" s="250"/>
      <c r="D5" s="250"/>
      <c r="E5" s="250"/>
      <c r="F5" s="250"/>
      <c r="G5" s="250"/>
      <c r="H5" s="251"/>
    </row>
    <row r="6" spans="2:8" ht="13.5" thickBot="1">
      <c r="B6" s="252" t="s">
        <v>0</v>
      </c>
      <c r="C6" s="253"/>
      <c r="D6" s="253"/>
      <c r="E6" s="253"/>
      <c r="F6" s="253"/>
      <c r="G6" s="253"/>
      <c r="H6" s="254"/>
    </row>
    <row r="7" spans="2:8" ht="13.5" thickBot="1">
      <c r="B7" s="255" t="s">
        <v>6</v>
      </c>
      <c r="C7" s="257" t="s">
        <v>7</v>
      </c>
      <c r="D7" s="258"/>
      <c r="E7" s="258"/>
      <c r="F7" s="258"/>
      <c r="G7" s="259"/>
      <c r="H7" s="260" t="s">
        <v>8</v>
      </c>
    </row>
    <row r="8" spans="2:8" ht="26.25" thickBot="1">
      <c r="B8" s="256"/>
      <c r="C8" s="85" t="s">
        <v>9</v>
      </c>
      <c r="D8" s="85" t="s">
        <v>10</v>
      </c>
      <c r="E8" s="85" t="s">
        <v>11</v>
      </c>
      <c r="F8" s="85" t="s">
        <v>303</v>
      </c>
      <c r="G8" s="85" t="s">
        <v>93</v>
      </c>
      <c r="H8" s="261"/>
    </row>
    <row r="9" spans="2:8" ht="12.75">
      <c r="B9" s="79" t="s">
        <v>304</v>
      </c>
      <c r="C9" s="33">
        <f>C10+C11+C12+C15+C16+C19</f>
        <v>776298970.84</v>
      </c>
      <c r="D9" s="33">
        <f>D10+D11+D12+D15+D16+D19</f>
        <v>-32303173.09</v>
      </c>
      <c r="E9" s="33">
        <f>E10+E11+E12+E15+E16+E19</f>
        <v>743995797.75</v>
      </c>
      <c r="F9" s="33">
        <f>F10+F11+F12+F15+F16+F19</f>
        <v>712454935.49</v>
      </c>
      <c r="G9" s="33">
        <f>G10+G11+G12+G15+G16+G19</f>
        <v>707918806.78</v>
      </c>
      <c r="H9" s="34">
        <f>E9-F9</f>
        <v>31540862.25999999</v>
      </c>
    </row>
    <row r="10" spans="2:8" ht="20.25" customHeight="1">
      <c r="B10" s="80" t="s">
        <v>305</v>
      </c>
      <c r="C10" s="33">
        <v>768761488.84</v>
      </c>
      <c r="D10" s="34">
        <v>-33261155.87</v>
      </c>
      <c r="E10" s="30">
        <f>C10+D10</f>
        <v>735500332.97</v>
      </c>
      <c r="F10" s="34">
        <v>703106865.96</v>
      </c>
      <c r="G10" s="34">
        <v>698570737.25</v>
      </c>
      <c r="H10" s="30">
        <f aca="true" t="shared" si="0" ref="H10:H31">E10-F10</f>
        <v>32393467.00999999</v>
      </c>
    </row>
    <row r="11" spans="2:8" ht="12.75">
      <c r="B11" s="80" t="s">
        <v>306</v>
      </c>
      <c r="C11" s="33"/>
      <c r="D11" s="34"/>
      <c r="E11" s="30">
        <f>C11+D11</f>
        <v>0</v>
      </c>
      <c r="F11" s="34"/>
      <c r="G11" s="34"/>
      <c r="H11" s="30">
        <f t="shared" si="0"/>
        <v>0</v>
      </c>
    </row>
    <row r="12" spans="2:8" ht="12.75">
      <c r="B12" s="80" t="s">
        <v>307</v>
      </c>
      <c r="C12" s="29">
        <f>SUM(C13:C14)</f>
        <v>0</v>
      </c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30">
        <f t="shared" si="0"/>
        <v>0</v>
      </c>
    </row>
    <row r="13" spans="2:8" ht="12.75">
      <c r="B13" s="81" t="s">
        <v>308</v>
      </c>
      <c r="C13" s="33"/>
      <c r="D13" s="34"/>
      <c r="E13" s="30">
        <f>C13+D13</f>
        <v>0</v>
      </c>
      <c r="F13" s="34"/>
      <c r="G13" s="34"/>
      <c r="H13" s="30">
        <f t="shared" si="0"/>
        <v>0</v>
      </c>
    </row>
    <row r="14" spans="2:8" ht="12.75">
      <c r="B14" s="81" t="s">
        <v>309</v>
      </c>
      <c r="C14" s="33"/>
      <c r="D14" s="34"/>
      <c r="E14" s="30">
        <f>C14+D14</f>
        <v>0</v>
      </c>
      <c r="F14" s="34"/>
      <c r="G14" s="34"/>
      <c r="H14" s="30">
        <f t="shared" si="0"/>
        <v>0</v>
      </c>
    </row>
    <row r="15" spans="2:8" ht="12.75">
      <c r="B15" s="80" t="s">
        <v>310</v>
      </c>
      <c r="C15" s="33">
        <v>7537482</v>
      </c>
      <c r="D15" s="34">
        <v>957982.78</v>
      </c>
      <c r="E15" s="30">
        <f>C15+D15</f>
        <v>8495464.78</v>
      </c>
      <c r="F15" s="34">
        <v>9348069.53</v>
      </c>
      <c r="G15" s="34">
        <v>9348069.53</v>
      </c>
      <c r="H15" s="30">
        <f t="shared" si="0"/>
        <v>-852604.75</v>
      </c>
    </row>
    <row r="16" spans="2:8" ht="25.5">
      <c r="B16" s="80" t="s">
        <v>311</v>
      </c>
      <c r="C16" s="29">
        <f>C17+C18</f>
        <v>0</v>
      </c>
      <c r="D16" s="29">
        <f>D17+D18</f>
        <v>0</v>
      </c>
      <c r="E16" s="29">
        <f>E17+E18</f>
        <v>0</v>
      </c>
      <c r="F16" s="29">
        <f>F17+F18</f>
        <v>0</v>
      </c>
      <c r="G16" s="29">
        <f>G17+G18</f>
        <v>0</v>
      </c>
      <c r="H16" s="30">
        <f t="shared" si="0"/>
        <v>0</v>
      </c>
    </row>
    <row r="17" spans="2:8" ht="12.75">
      <c r="B17" s="81" t="s">
        <v>312</v>
      </c>
      <c r="C17" s="33"/>
      <c r="D17" s="34"/>
      <c r="E17" s="30">
        <f>C17+D17</f>
        <v>0</v>
      </c>
      <c r="F17" s="34"/>
      <c r="G17" s="34"/>
      <c r="H17" s="30">
        <f t="shared" si="0"/>
        <v>0</v>
      </c>
    </row>
    <row r="18" spans="2:8" ht="12.75">
      <c r="B18" s="81" t="s">
        <v>313</v>
      </c>
      <c r="C18" s="33"/>
      <c r="D18" s="34"/>
      <c r="E18" s="30">
        <f>C18+D18</f>
        <v>0</v>
      </c>
      <c r="F18" s="34"/>
      <c r="G18" s="34"/>
      <c r="H18" s="30">
        <f t="shared" si="0"/>
        <v>0</v>
      </c>
    </row>
    <row r="19" spans="2:8" ht="12.75">
      <c r="B19" s="80" t="s">
        <v>314</v>
      </c>
      <c r="C19" s="33"/>
      <c r="D19" s="34"/>
      <c r="E19" s="30">
        <f>C19+D19</f>
        <v>0</v>
      </c>
      <c r="F19" s="34"/>
      <c r="G19" s="34"/>
      <c r="H19" s="30">
        <f t="shared" si="0"/>
        <v>0</v>
      </c>
    </row>
    <row r="20" spans="2:8" ht="12.75">
      <c r="B20" s="80"/>
      <c r="C20" s="33"/>
      <c r="D20" s="34"/>
      <c r="E20" s="34"/>
      <c r="F20" s="34"/>
      <c r="G20" s="34"/>
      <c r="H20" s="30"/>
    </row>
    <row r="21" spans="2:8" ht="12.75">
      <c r="B21" s="79" t="s">
        <v>315</v>
      </c>
      <c r="C21" s="33">
        <f>C22+C23+C24+C27+C28+C31</f>
        <v>89055409.61</v>
      </c>
      <c r="D21" s="33">
        <f>D22+D23+D24+D27+D28+D31</f>
        <v>-1163843.97</v>
      </c>
      <c r="E21" s="33">
        <f>E22+E23+E24+E27+E28+E31</f>
        <v>87891565.64</v>
      </c>
      <c r="F21" s="33">
        <f>F22+F23+F24+F27+F28+F31</f>
        <v>87891565.55</v>
      </c>
      <c r="G21" s="33">
        <f>G22+G23+G24+G27+G28+G31</f>
        <v>87891565.55</v>
      </c>
      <c r="H21" s="34">
        <f t="shared" si="0"/>
        <v>0.09000000357627869</v>
      </c>
    </row>
    <row r="22" spans="2:8" ht="18.75" customHeight="1">
      <c r="B22" s="80" t="s">
        <v>305</v>
      </c>
      <c r="C22" s="33">
        <v>0</v>
      </c>
      <c r="D22" s="34">
        <v>498800</v>
      </c>
      <c r="E22" s="30">
        <f>C22+D22</f>
        <v>498800</v>
      </c>
      <c r="F22" s="34">
        <v>498800</v>
      </c>
      <c r="G22" s="34">
        <v>498800</v>
      </c>
      <c r="H22" s="30">
        <f t="shared" si="0"/>
        <v>0</v>
      </c>
    </row>
    <row r="23" spans="2:8" ht="12.75">
      <c r="B23" s="80" t="s">
        <v>306</v>
      </c>
      <c r="C23" s="33"/>
      <c r="D23" s="34"/>
      <c r="E23" s="30">
        <f>C23+D23</f>
        <v>0</v>
      </c>
      <c r="F23" s="34"/>
      <c r="G23" s="34"/>
      <c r="H23" s="30">
        <f t="shared" si="0"/>
        <v>0</v>
      </c>
    </row>
    <row r="24" spans="2:8" ht="12.75">
      <c r="B24" s="80" t="s">
        <v>307</v>
      </c>
      <c r="C24" s="29">
        <f>SUM(C25:C26)</f>
        <v>0</v>
      </c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30">
        <f t="shared" si="0"/>
        <v>0</v>
      </c>
    </row>
    <row r="25" spans="2:8" ht="12.75">
      <c r="B25" s="81" t="s">
        <v>308</v>
      </c>
      <c r="C25" s="33"/>
      <c r="D25" s="34"/>
      <c r="E25" s="30">
        <f>C25+D25</f>
        <v>0</v>
      </c>
      <c r="F25" s="34"/>
      <c r="G25" s="34"/>
      <c r="H25" s="30">
        <f t="shared" si="0"/>
        <v>0</v>
      </c>
    </row>
    <row r="26" spans="2:8" ht="12.75">
      <c r="B26" s="81" t="s">
        <v>309</v>
      </c>
      <c r="C26" s="33"/>
      <c r="D26" s="34"/>
      <c r="E26" s="30">
        <f>C26+D26</f>
        <v>0</v>
      </c>
      <c r="F26" s="34"/>
      <c r="G26" s="34"/>
      <c r="H26" s="30">
        <f t="shared" si="0"/>
        <v>0</v>
      </c>
    </row>
    <row r="27" spans="2:8" ht="12.75">
      <c r="B27" s="80" t="s">
        <v>310</v>
      </c>
      <c r="C27" s="33">
        <v>89055409.61</v>
      </c>
      <c r="D27" s="34">
        <v>-1662643.97</v>
      </c>
      <c r="E27" s="30">
        <f>C27+D27</f>
        <v>87392765.64</v>
      </c>
      <c r="F27" s="34">
        <v>87392765.55</v>
      </c>
      <c r="G27" s="34">
        <v>87392765.55</v>
      </c>
      <c r="H27" s="30">
        <f t="shared" si="0"/>
        <v>0.09000000357627869</v>
      </c>
    </row>
    <row r="28" spans="2:8" ht="25.5">
      <c r="B28" s="80" t="s">
        <v>311</v>
      </c>
      <c r="C28" s="29">
        <f>C29+C30</f>
        <v>0</v>
      </c>
      <c r="D28" s="29">
        <f>D29+D30</f>
        <v>0</v>
      </c>
      <c r="E28" s="29">
        <f>E29+E30</f>
        <v>0</v>
      </c>
      <c r="F28" s="29">
        <f>F29+F30</f>
        <v>0</v>
      </c>
      <c r="G28" s="29">
        <f>G29+G30</f>
        <v>0</v>
      </c>
      <c r="H28" s="30">
        <f t="shared" si="0"/>
        <v>0</v>
      </c>
    </row>
    <row r="29" spans="2:8" ht="12.75">
      <c r="B29" s="81" t="s">
        <v>312</v>
      </c>
      <c r="C29" s="33"/>
      <c r="D29" s="34"/>
      <c r="E29" s="30">
        <f>C29+D29</f>
        <v>0</v>
      </c>
      <c r="F29" s="34"/>
      <c r="G29" s="34"/>
      <c r="H29" s="30">
        <f t="shared" si="0"/>
        <v>0</v>
      </c>
    </row>
    <row r="30" spans="2:8" ht="12.75">
      <c r="B30" s="81" t="s">
        <v>313</v>
      </c>
      <c r="C30" s="33"/>
      <c r="D30" s="34"/>
      <c r="E30" s="30">
        <f>C30+D30</f>
        <v>0</v>
      </c>
      <c r="F30" s="34"/>
      <c r="G30" s="34"/>
      <c r="H30" s="30">
        <f t="shared" si="0"/>
        <v>0</v>
      </c>
    </row>
    <row r="31" spans="2:8" ht="12.75">
      <c r="B31" s="80" t="s">
        <v>314</v>
      </c>
      <c r="C31" s="33"/>
      <c r="D31" s="34"/>
      <c r="E31" s="30">
        <f>C31+D31</f>
        <v>0</v>
      </c>
      <c r="F31" s="34"/>
      <c r="G31" s="34"/>
      <c r="H31" s="30">
        <f t="shared" si="0"/>
        <v>0</v>
      </c>
    </row>
    <row r="32" spans="2:8" ht="12.75">
      <c r="B32" s="79" t="s">
        <v>316</v>
      </c>
      <c r="C32" s="33">
        <f aca="true" t="shared" si="1" ref="C32:H32">C9+C21</f>
        <v>865354380.45</v>
      </c>
      <c r="D32" s="33">
        <f t="shared" si="1"/>
        <v>-33467017.06</v>
      </c>
      <c r="E32" s="33">
        <f t="shared" si="1"/>
        <v>831887363.39</v>
      </c>
      <c r="F32" s="33">
        <f t="shared" si="1"/>
        <v>800346501.04</v>
      </c>
      <c r="G32" s="33">
        <f t="shared" si="1"/>
        <v>795810372.3299999</v>
      </c>
      <c r="H32" s="33">
        <f t="shared" si="1"/>
        <v>31540862.349999994</v>
      </c>
    </row>
    <row r="33" spans="2:8" ht="13.5" thickBot="1">
      <c r="B33" s="82"/>
      <c r="C33" s="83"/>
      <c r="D33" s="84"/>
      <c r="E33" s="84"/>
      <c r="F33" s="84"/>
      <c r="G33" s="84"/>
      <c r="H33" s="8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25"/>
  <sheetViews>
    <sheetView zoomScalePageLayoutView="0" workbookViewId="0" topLeftCell="A1">
      <selection activeCell="Y24" sqref="Y24"/>
    </sheetView>
  </sheetViews>
  <sheetFormatPr defaultColWidth="8.00390625" defaultRowHeight="15"/>
  <cols>
    <col min="1" max="1" width="4.28125" style="51" customWidth="1"/>
    <col min="2" max="2" width="2.00390625" style="51" customWidth="1"/>
    <col min="3" max="3" width="8.140625" style="51" customWidth="1"/>
    <col min="4" max="4" width="5.421875" style="51" customWidth="1"/>
    <col min="5" max="5" width="1.28515625" style="51" customWidth="1"/>
    <col min="6" max="6" width="2.7109375" style="51" customWidth="1"/>
    <col min="7" max="7" width="12.140625" style="51" customWidth="1"/>
    <col min="8" max="8" width="6.7109375" style="51" customWidth="1"/>
    <col min="9" max="9" width="0.13671875" style="51" customWidth="1"/>
    <col min="10" max="10" width="22.8515625" style="51" customWidth="1"/>
    <col min="11" max="11" width="2.7109375" style="51" customWidth="1"/>
    <col min="12" max="12" width="0.13671875" style="51" customWidth="1"/>
    <col min="13" max="13" width="18.7109375" style="51" customWidth="1"/>
    <col min="14" max="14" width="1.28515625" style="51" customWidth="1"/>
    <col min="15" max="15" width="0.13671875" style="51" customWidth="1"/>
    <col min="16" max="16" width="5.28125" style="51" customWidth="1"/>
    <col min="17" max="17" width="1.28515625" style="51" customWidth="1"/>
    <col min="18" max="18" width="4.00390625" style="51" customWidth="1"/>
    <col min="19" max="19" width="1.28515625" style="51" customWidth="1"/>
    <col min="20" max="20" width="0.13671875" style="51" customWidth="1"/>
    <col min="21" max="21" width="8.00390625" style="51" customWidth="1"/>
    <col min="22" max="22" width="1.28515625" style="51" customWidth="1"/>
    <col min="23" max="23" width="0.42578125" style="51" customWidth="1"/>
    <col min="24" max="16384" width="8.00390625" style="51" customWidth="1"/>
  </cols>
  <sheetData>
    <row r="2" spans="5:17" ht="15.75" customHeight="1">
      <c r="E2" s="303" t="s">
        <v>206</v>
      </c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4:19" ht="15.75" customHeight="1">
      <c r="D3" s="304"/>
      <c r="E3" s="304"/>
      <c r="F3" s="203" t="s">
        <v>331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304"/>
      <c r="R3" s="304"/>
      <c r="S3" s="304"/>
    </row>
    <row r="4" spans="3:21" ht="15.75" customHeight="1">
      <c r="C4" s="305"/>
      <c r="D4" s="305"/>
      <c r="E4" s="305"/>
      <c r="F4" s="305"/>
      <c r="G4" s="305"/>
      <c r="H4" s="205" t="s">
        <v>391</v>
      </c>
      <c r="I4" s="205"/>
      <c r="J4" s="205"/>
      <c r="K4" s="205"/>
      <c r="L4" s="205"/>
      <c r="M4" s="205"/>
      <c r="N4" s="325"/>
      <c r="O4" s="325"/>
      <c r="P4" s="325"/>
      <c r="Q4" s="325"/>
      <c r="R4" s="325"/>
      <c r="S4" s="325"/>
      <c r="T4" s="307"/>
      <c r="U4" s="326"/>
    </row>
    <row r="5" spans="3:21" ht="2.25" customHeight="1">
      <c r="C5" s="197"/>
      <c r="D5" s="197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306"/>
      <c r="S5" s="306"/>
      <c r="T5" s="307"/>
      <c r="U5" s="306"/>
    </row>
    <row r="6" spans="3:21" ht="0" customHeight="1" hidden="1">
      <c r="C6" s="197"/>
      <c r="D6" s="197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306"/>
      <c r="S6" s="306"/>
      <c r="T6" s="307"/>
      <c r="U6" s="306"/>
    </row>
    <row r="7" spans="3:21" ht="6.75" customHeight="1">
      <c r="C7" s="197"/>
      <c r="D7" s="197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306"/>
      <c r="S7" s="306"/>
      <c r="T7" s="307"/>
      <c r="U7" s="306"/>
    </row>
    <row r="8" spans="2:22" ht="6.75" customHeight="1">
      <c r="B8" s="327" t="s">
        <v>332</v>
      </c>
      <c r="C8" s="327"/>
      <c r="D8" s="327"/>
      <c r="E8" s="327"/>
      <c r="F8" s="327"/>
      <c r="G8" s="327"/>
      <c r="H8" s="327"/>
      <c r="I8" s="328"/>
      <c r="J8" s="329" t="s">
        <v>395</v>
      </c>
      <c r="K8" s="329"/>
      <c r="L8" s="328"/>
      <c r="M8" s="329" t="s">
        <v>396</v>
      </c>
      <c r="N8" s="329"/>
      <c r="O8" s="328"/>
      <c r="P8" s="329" t="s">
        <v>397</v>
      </c>
      <c r="Q8" s="329"/>
      <c r="R8" s="329"/>
      <c r="S8" s="329"/>
      <c r="T8" s="329"/>
      <c r="U8" s="329"/>
      <c r="V8" s="329"/>
    </row>
    <row r="9" spans="2:22" ht="0.75" customHeight="1">
      <c r="B9" s="327"/>
      <c r="C9" s="327"/>
      <c r="D9" s="327"/>
      <c r="E9" s="327"/>
      <c r="F9" s="327"/>
      <c r="G9" s="327"/>
      <c r="H9" s="327"/>
      <c r="I9" s="328"/>
      <c r="J9" s="329"/>
      <c r="K9" s="329"/>
      <c r="L9" s="328"/>
      <c r="M9" s="329"/>
      <c r="N9" s="329"/>
      <c r="O9" s="328"/>
      <c r="P9" s="329"/>
      <c r="Q9" s="329"/>
      <c r="R9" s="329"/>
      <c r="S9" s="329"/>
      <c r="T9" s="329"/>
      <c r="U9" s="329"/>
      <c r="V9" s="329"/>
    </row>
    <row r="10" spans="2:22" ht="6" customHeight="1">
      <c r="B10" s="327"/>
      <c r="C10" s="327"/>
      <c r="D10" s="327"/>
      <c r="E10" s="327"/>
      <c r="F10" s="327"/>
      <c r="G10" s="327"/>
      <c r="H10" s="327"/>
      <c r="I10" s="328"/>
      <c r="J10" s="329"/>
      <c r="K10" s="329"/>
      <c r="L10" s="328"/>
      <c r="M10" s="329"/>
      <c r="N10" s="329"/>
      <c r="O10" s="328"/>
      <c r="P10" s="329"/>
      <c r="Q10" s="329"/>
      <c r="R10" s="329"/>
      <c r="S10" s="329"/>
      <c r="T10" s="329"/>
      <c r="U10" s="329"/>
      <c r="V10" s="329"/>
    </row>
    <row r="11" spans="2:22" ht="0.75" customHeight="1">
      <c r="B11" s="327"/>
      <c r="C11" s="327"/>
      <c r="D11" s="327"/>
      <c r="E11" s="327"/>
      <c r="F11" s="327"/>
      <c r="G11" s="327"/>
      <c r="H11" s="327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</row>
    <row r="12" spans="2:22" ht="12.75" customHeight="1">
      <c r="B12" s="327"/>
      <c r="C12" s="327"/>
      <c r="D12" s="327"/>
      <c r="E12" s="327"/>
      <c r="F12" s="327"/>
      <c r="G12" s="327"/>
      <c r="H12" s="327"/>
      <c r="I12" s="330"/>
      <c r="J12" s="329"/>
      <c r="K12" s="329"/>
      <c r="L12" s="330"/>
      <c r="M12" s="329"/>
      <c r="N12" s="329"/>
      <c r="O12" s="330"/>
      <c r="P12" s="329"/>
      <c r="Q12" s="329"/>
      <c r="R12" s="329"/>
      <c r="S12" s="329"/>
      <c r="T12" s="329"/>
      <c r="U12" s="329"/>
      <c r="V12" s="329"/>
    </row>
    <row r="13" spans="2:22" ht="0.75" customHeight="1"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</row>
    <row r="14" spans="2:22" ht="12.75" customHeight="1">
      <c r="B14" s="203" t="s">
        <v>337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2:22" ht="0.75" customHeight="1">
      <c r="B15" s="331" t="s">
        <v>333</v>
      </c>
      <c r="C15" s="331"/>
      <c r="D15" s="331"/>
      <c r="E15" s="331"/>
      <c r="F15" s="331"/>
      <c r="G15" s="331"/>
      <c r="H15" s="331"/>
      <c r="I15" s="332">
        <v>146500000</v>
      </c>
      <c r="J15" s="332"/>
      <c r="K15" s="332">
        <v>40677620.01</v>
      </c>
      <c r="L15" s="332"/>
      <c r="M15" s="332"/>
      <c r="N15" s="332"/>
      <c r="O15" s="332">
        <v>105822380</v>
      </c>
      <c r="P15" s="332"/>
      <c r="Q15" s="332"/>
      <c r="R15" s="332"/>
      <c r="S15" s="332"/>
      <c r="T15" s="332"/>
      <c r="U15" s="332"/>
      <c r="V15" s="332"/>
    </row>
    <row r="16" spans="2:22" ht="12.75" customHeight="1">
      <c r="B16" s="331"/>
      <c r="C16" s="331"/>
      <c r="D16" s="331"/>
      <c r="E16" s="331"/>
      <c r="F16" s="331"/>
      <c r="G16" s="331"/>
      <c r="H16" s="331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</row>
    <row r="17" ht="6.75" customHeight="1"/>
    <row r="18" spans="2:22" ht="0.75" customHeight="1"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</row>
    <row r="19" spans="2:22" ht="12.75" customHeight="1">
      <c r="B19" s="312" t="s">
        <v>334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</row>
    <row r="20" spans="2:22" ht="0.75" customHeight="1">
      <c r="B20" s="313" t="s">
        <v>335</v>
      </c>
      <c r="C20" s="313"/>
      <c r="D20" s="313"/>
      <c r="E20" s="313"/>
      <c r="F20" s="313"/>
      <c r="G20" s="313"/>
      <c r="H20" s="313"/>
      <c r="I20" s="314">
        <v>0</v>
      </c>
      <c r="J20" s="314"/>
      <c r="K20" s="314">
        <v>0</v>
      </c>
      <c r="L20" s="314"/>
      <c r="M20" s="314"/>
      <c r="N20" s="314"/>
      <c r="O20" s="314">
        <v>0</v>
      </c>
      <c r="P20" s="314"/>
      <c r="Q20" s="314"/>
      <c r="R20" s="314"/>
      <c r="S20" s="314"/>
      <c r="T20" s="314"/>
      <c r="U20" s="314"/>
      <c r="V20" s="314"/>
    </row>
    <row r="21" spans="2:22" ht="12.75" customHeight="1">
      <c r="B21" s="313"/>
      <c r="C21" s="313"/>
      <c r="D21" s="313"/>
      <c r="E21" s="313"/>
      <c r="F21" s="313"/>
      <c r="G21" s="313"/>
      <c r="H21" s="313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</row>
    <row r="22" spans="2:22" ht="15">
      <c r="B22" s="317" t="s">
        <v>398</v>
      </c>
      <c r="C22" s="317"/>
      <c r="D22" s="317"/>
      <c r="E22" s="317"/>
      <c r="F22" s="317"/>
      <c r="G22" s="317"/>
      <c r="H22" s="317"/>
      <c r="I22" s="319">
        <v>146500000</v>
      </c>
      <c r="J22" s="319"/>
      <c r="K22" s="319">
        <v>40677620.01</v>
      </c>
      <c r="L22" s="319"/>
      <c r="M22" s="319"/>
      <c r="N22" s="319"/>
      <c r="O22" s="319">
        <v>105822380</v>
      </c>
      <c r="P22" s="319"/>
      <c r="Q22" s="319"/>
      <c r="R22" s="319"/>
      <c r="S22" s="319"/>
      <c r="T22" s="319"/>
      <c r="U22" s="319"/>
      <c r="V22" s="319"/>
    </row>
    <row r="23" ht="18.75" customHeight="1"/>
    <row r="24" ht="113.25" customHeight="1"/>
    <row r="25" spans="2:23" ht="13.5" customHeight="1"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</row>
  </sheetData>
  <sheetProtection/>
  <mergeCells count="39">
    <mergeCell ref="B22:H22"/>
    <mergeCell ref="I22:J22"/>
    <mergeCell ref="K22:N22"/>
    <mergeCell ref="O22:V22"/>
    <mergeCell ref="B25:W25"/>
    <mergeCell ref="B18:V18"/>
    <mergeCell ref="B19:V19"/>
    <mergeCell ref="B20:H21"/>
    <mergeCell ref="I20:J21"/>
    <mergeCell ref="K20:N21"/>
    <mergeCell ref="O20:V21"/>
    <mergeCell ref="J12:K12"/>
    <mergeCell ref="M12:N12"/>
    <mergeCell ref="P12:V12"/>
    <mergeCell ref="B13:V13"/>
    <mergeCell ref="B14:V14"/>
    <mergeCell ref="B15:H16"/>
    <mergeCell ref="I15:J16"/>
    <mergeCell ref="K15:N16"/>
    <mergeCell ref="O15:V16"/>
    <mergeCell ref="U5:U7"/>
    <mergeCell ref="R6:S7"/>
    <mergeCell ref="B8:H12"/>
    <mergeCell ref="I8:I10"/>
    <mergeCell ref="J8:K10"/>
    <mergeCell ref="L8:L10"/>
    <mergeCell ref="M8:N10"/>
    <mergeCell ref="O8:O10"/>
    <mergeCell ref="P8:V10"/>
    <mergeCell ref="I11:V11"/>
    <mergeCell ref="E2:Q2"/>
    <mergeCell ref="D3:E3"/>
    <mergeCell ref="F3:P3"/>
    <mergeCell ref="Q3:S3"/>
    <mergeCell ref="H4:M4"/>
    <mergeCell ref="T4:T7"/>
    <mergeCell ref="C5:D7"/>
    <mergeCell ref="E5:Q7"/>
    <mergeCell ref="R5:S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24"/>
  <sheetViews>
    <sheetView zoomScale="90" zoomScaleNormal="90" zoomScalePageLayoutView="0" workbookViewId="0" topLeftCell="A1">
      <selection activeCell="F3" sqref="F3:N4"/>
    </sheetView>
  </sheetViews>
  <sheetFormatPr defaultColWidth="8.00390625" defaultRowHeight="12" customHeight="1"/>
  <cols>
    <col min="1" max="1" width="3.00390625" style="51" customWidth="1"/>
    <col min="2" max="2" width="1.28515625" style="51" customWidth="1"/>
    <col min="3" max="3" width="8.140625" style="51" customWidth="1"/>
    <col min="4" max="4" width="5.421875" style="51" customWidth="1"/>
    <col min="5" max="5" width="1.28515625" style="51" customWidth="1"/>
    <col min="6" max="6" width="2.7109375" style="51" customWidth="1"/>
    <col min="7" max="7" width="12.140625" style="51" customWidth="1"/>
    <col min="8" max="8" width="10.8515625" style="51" customWidth="1"/>
    <col min="9" max="9" width="0.13671875" style="51" customWidth="1"/>
    <col min="10" max="10" width="6.57421875" style="51" customWidth="1"/>
    <col min="11" max="11" width="23.00390625" style="51" customWidth="1"/>
    <col min="12" max="12" width="0.13671875" style="51" customWidth="1"/>
    <col min="13" max="13" width="10.7109375" style="51" customWidth="1"/>
    <col min="14" max="14" width="6.7109375" style="51" customWidth="1"/>
    <col min="15" max="15" width="1.28515625" style="51" customWidth="1"/>
    <col min="16" max="16" width="4.00390625" style="51" customWidth="1"/>
    <col min="17" max="17" width="1.28515625" style="51" customWidth="1"/>
    <col min="18" max="18" width="0.13671875" style="51" customWidth="1"/>
    <col min="19" max="19" width="8.00390625" style="51" customWidth="1"/>
    <col min="20" max="20" width="1.28515625" style="51" customWidth="1"/>
    <col min="21" max="21" width="0.42578125" style="51" customWidth="1"/>
    <col min="22" max="16384" width="8.00390625" style="51" customWidth="1"/>
  </cols>
  <sheetData>
    <row r="1" ht="24.75" customHeight="1"/>
    <row r="2" spans="5:15" ht="15.75">
      <c r="E2" s="303" t="s">
        <v>206</v>
      </c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4:17" ht="15">
      <c r="D3" s="304"/>
      <c r="E3" s="304"/>
      <c r="F3" s="203" t="s">
        <v>336</v>
      </c>
      <c r="G3" s="203"/>
      <c r="H3" s="203"/>
      <c r="I3" s="203"/>
      <c r="J3" s="203"/>
      <c r="K3" s="203"/>
      <c r="L3" s="203"/>
      <c r="M3" s="203"/>
      <c r="N3" s="203"/>
      <c r="O3" s="304"/>
      <c r="P3" s="304"/>
      <c r="Q3" s="304"/>
    </row>
    <row r="4" spans="6:14" ht="15">
      <c r="F4" s="203"/>
      <c r="G4" s="203"/>
      <c r="H4" s="203"/>
      <c r="I4" s="203"/>
      <c r="J4" s="203"/>
      <c r="K4" s="203"/>
      <c r="L4" s="203"/>
      <c r="M4" s="203"/>
      <c r="N4" s="203"/>
    </row>
    <row r="5" spans="3:19" ht="15">
      <c r="C5" s="305"/>
      <c r="D5" s="305"/>
      <c r="E5" s="305"/>
      <c r="F5" s="305"/>
      <c r="G5" s="305"/>
      <c r="H5" s="205" t="s">
        <v>391</v>
      </c>
      <c r="I5" s="205"/>
      <c r="J5" s="205"/>
      <c r="K5" s="205"/>
      <c r="L5" s="205"/>
      <c r="M5" s="205"/>
      <c r="N5" s="306"/>
      <c r="O5" s="306"/>
      <c r="P5" s="306"/>
      <c r="Q5" s="306"/>
      <c r="R5" s="307"/>
      <c r="S5" s="306"/>
    </row>
    <row r="6" spans="3:19" ht="12" customHeight="1">
      <c r="C6" s="305"/>
      <c r="D6" s="305"/>
      <c r="E6" s="305"/>
      <c r="F6" s="305"/>
      <c r="G6" s="305"/>
      <c r="H6" s="205"/>
      <c r="I6" s="205"/>
      <c r="J6" s="205"/>
      <c r="K6" s="205"/>
      <c r="L6" s="205"/>
      <c r="M6" s="205"/>
      <c r="N6" s="306"/>
      <c r="O6" s="306"/>
      <c r="P6" s="306"/>
      <c r="Q6" s="306"/>
      <c r="R6" s="307"/>
      <c r="S6" s="306"/>
    </row>
    <row r="8" spans="2:20" ht="12" customHeight="1">
      <c r="B8" s="308" t="s">
        <v>332</v>
      </c>
      <c r="C8" s="308"/>
      <c r="D8" s="308"/>
      <c r="E8" s="308"/>
      <c r="F8" s="308"/>
      <c r="G8" s="308"/>
      <c r="H8" s="308"/>
      <c r="I8" s="309"/>
      <c r="J8" s="310" t="s">
        <v>12</v>
      </c>
      <c r="K8" s="310"/>
      <c r="L8" s="309"/>
      <c r="M8" s="310" t="s">
        <v>93</v>
      </c>
      <c r="N8" s="310"/>
      <c r="O8" s="310"/>
      <c r="P8" s="310"/>
      <c r="Q8" s="310"/>
      <c r="R8" s="310"/>
      <c r="S8" s="310"/>
      <c r="T8" s="310"/>
    </row>
    <row r="9" spans="2:20" ht="12" customHeight="1">
      <c r="B9" s="308"/>
      <c r="C9" s="308"/>
      <c r="D9" s="308"/>
      <c r="E9" s="308"/>
      <c r="F9" s="308"/>
      <c r="G9" s="308"/>
      <c r="H9" s="308"/>
      <c r="I9" s="309"/>
      <c r="J9" s="310"/>
      <c r="K9" s="310"/>
      <c r="L9" s="309"/>
      <c r="M9" s="310"/>
      <c r="N9" s="310"/>
      <c r="O9" s="310"/>
      <c r="P9" s="310"/>
      <c r="Q9" s="310"/>
      <c r="R9" s="310"/>
      <c r="S9" s="310"/>
      <c r="T9" s="310"/>
    </row>
    <row r="10" spans="2:20" ht="12" customHeight="1"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</row>
    <row r="11" spans="2:20" ht="12" customHeight="1">
      <c r="B11" s="312" t="s">
        <v>337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</row>
    <row r="12" spans="2:20" ht="12" customHeight="1">
      <c r="B12" s="313" t="s">
        <v>338</v>
      </c>
      <c r="C12" s="313"/>
      <c r="D12" s="313"/>
      <c r="E12" s="313"/>
      <c r="F12" s="313"/>
      <c r="G12" s="313"/>
      <c r="H12" s="313"/>
      <c r="I12" s="313"/>
      <c r="J12" s="313"/>
      <c r="K12" s="314">
        <v>6735957.76</v>
      </c>
      <c r="L12" s="314">
        <v>6735957.76</v>
      </c>
      <c r="M12" s="314"/>
      <c r="N12" s="314"/>
      <c r="O12" s="314"/>
      <c r="P12" s="314"/>
      <c r="Q12" s="314"/>
      <c r="R12" s="314"/>
      <c r="S12" s="314"/>
      <c r="T12" s="314"/>
    </row>
    <row r="13" spans="2:20" ht="12" customHeight="1">
      <c r="B13" s="313"/>
      <c r="C13" s="313"/>
      <c r="D13" s="313"/>
      <c r="E13" s="313"/>
      <c r="F13" s="313"/>
      <c r="G13" s="313"/>
      <c r="H13" s="313"/>
      <c r="I13" s="313"/>
      <c r="J13" s="31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2:20" ht="12" customHeight="1">
      <c r="B14" s="177" t="s">
        <v>339</v>
      </c>
      <c r="C14" s="177"/>
      <c r="D14" s="177"/>
      <c r="E14" s="177"/>
      <c r="F14" s="177"/>
      <c r="G14" s="177"/>
      <c r="H14" s="177"/>
      <c r="I14" s="177"/>
      <c r="J14" s="177"/>
      <c r="K14" s="315">
        <v>461319.5</v>
      </c>
      <c r="L14" s="316">
        <v>461319.5</v>
      </c>
      <c r="M14" s="316"/>
      <c r="N14" s="316"/>
      <c r="O14" s="316"/>
      <c r="P14" s="316"/>
      <c r="Q14" s="316"/>
      <c r="R14" s="316"/>
      <c r="S14" s="316"/>
      <c r="T14" s="316"/>
    </row>
    <row r="15" spans="2:20" ht="12" customHeight="1">
      <c r="B15" s="317" t="s">
        <v>392</v>
      </c>
      <c r="C15" s="317"/>
      <c r="D15" s="317"/>
      <c r="E15" s="317"/>
      <c r="F15" s="317"/>
      <c r="G15" s="317"/>
      <c r="H15" s="317"/>
      <c r="I15" s="317"/>
      <c r="J15" s="317"/>
      <c r="K15" s="318">
        <v>7197277.26</v>
      </c>
      <c r="L15" s="319">
        <v>7197277.26</v>
      </c>
      <c r="M15" s="319"/>
      <c r="N15" s="319"/>
      <c r="O15" s="319"/>
      <c r="P15" s="319"/>
      <c r="Q15" s="319"/>
      <c r="R15" s="319"/>
      <c r="S15" s="319"/>
      <c r="T15" s="319"/>
    </row>
    <row r="17" spans="2:20" ht="12" customHeight="1"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</row>
    <row r="18" spans="2:20" ht="12" customHeight="1">
      <c r="B18" s="312" t="s">
        <v>334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</row>
    <row r="19" spans="2:20" ht="12" customHeight="1">
      <c r="B19" s="321" t="s">
        <v>393</v>
      </c>
      <c r="C19" s="321"/>
      <c r="D19" s="321"/>
      <c r="E19" s="321"/>
      <c r="F19" s="321"/>
      <c r="G19" s="321"/>
      <c r="H19" s="321"/>
      <c r="I19" s="321"/>
      <c r="J19" s="321"/>
      <c r="K19" s="322">
        <v>0</v>
      </c>
      <c r="L19" s="322">
        <v>0</v>
      </c>
      <c r="M19" s="322"/>
      <c r="N19" s="322"/>
      <c r="O19" s="322"/>
      <c r="P19" s="322"/>
      <c r="Q19" s="322"/>
      <c r="R19" s="322"/>
      <c r="S19" s="322"/>
      <c r="T19" s="322"/>
    </row>
    <row r="20" spans="2:20" ht="12" customHeight="1">
      <c r="B20" s="321"/>
      <c r="C20" s="321"/>
      <c r="D20" s="321"/>
      <c r="E20" s="321"/>
      <c r="F20" s="321"/>
      <c r="G20" s="321"/>
      <c r="H20" s="321"/>
      <c r="I20" s="321"/>
      <c r="J20" s="321"/>
      <c r="K20" s="322"/>
      <c r="L20" s="322"/>
      <c r="M20" s="322"/>
      <c r="N20" s="322"/>
      <c r="O20" s="322"/>
      <c r="P20" s="322"/>
      <c r="Q20" s="322"/>
      <c r="R20" s="322"/>
      <c r="S20" s="322"/>
      <c r="T20" s="322"/>
    </row>
    <row r="21" spans="2:20" ht="12" customHeight="1">
      <c r="B21" s="321" t="s">
        <v>394</v>
      </c>
      <c r="C21" s="321"/>
      <c r="D21" s="321"/>
      <c r="E21" s="321"/>
      <c r="F21" s="321"/>
      <c r="G21" s="321"/>
      <c r="H21" s="321"/>
      <c r="I21" s="321"/>
      <c r="J21" s="321"/>
      <c r="K21" s="323">
        <v>7197277.26</v>
      </c>
      <c r="L21" s="322">
        <v>7197277.26</v>
      </c>
      <c r="M21" s="322"/>
      <c r="N21" s="322"/>
      <c r="O21" s="322"/>
      <c r="P21" s="322"/>
      <c r="Q21" s="322"/>
      <c r="R21" s="322"/>
      <c r="S21" s="322"/>
      <c r="T21" s="322"/>
    </row>
    <row r="24" spans="2:21" ht="12" customHeight="1"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</row>
  </sheetData>
  <sheetProtection/>
  <mergeCells count="30">
    <mergeCell ref="B21:J21"/>
    <mergeCell ref="L21:T21"/>
    <mergeCell ref="B24:U24"/>
    <mergeCell ref="B15:J15"/>
    <mergeCell ref="L15:T15"/>
    <mergeCell ref="B17:T17"/>
    <mergeCell ref="B18:T18"/>
    <mergeCell ref="B19:J20"/>
    <mergeCell ref="K19:K20"/>
    <mergeCell ref="L19:T20"/>
    <mergeCell ref="B10:T10"/>
    <mergeCell ref="B11:T11"/>
    <mergeCell ref="B12:J13"/>
    <mergeCell ref="K12:K13"/>
    <mergeCell ref="L12:T13"/>
    <mergeCell ref="B14:J14"/>
    <mergeCell ref="L14:T14"/>
    <mergeCell ref="R5:R6"/>
    <mergeCell ref="S5:S6"/>
    <mergeCell ref="B8:H9"/>
    <mergeCell ref="I8:I9"/>
    <mergeCell ref="J8:K9"/>
    <mergeCell ref="L8:L9"/>
    <mergeCell ref="M8:T9"/>
    <mergeCell ref="E2:O2"/>
    <mergeCell ref="D3:E3"/>
    <mergeCell ref="F3:N4"/>
    <mergeCell ref="O3:Q3"/>
    <mergeCell ref="H5:M6"/>
    <mergeCell ref="N5:Q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2022-01-22T20:04:54Z</cp:lastPrinted>
  <dcterms:created xsi:type="dcterms:W3CDTF">2016-10-11T18:56:15Z</dcterms:created>
  <dcterms:modified xsi:type="dcterms:W3CDTF">2022-04-11T19:19:00Z</dcterms:modified>
  <cp:category/>
  <cp:version/>
  <cp:contentType/>
  <cp:contentStatus/>
</cp:coreProperties>
</file>